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AD68" i="3"/>
  <c r="AD69" i="3"/>
  <c r="AD70" i="3"/>
  <c r="AD71" i="3"/>
  <c r="AD72" i="3"/>
  <c r="AD73" i="3"/>
  <c r="AD74" i="3"/>
  <c r="AD75" i="3"/>
  <c r="AD76" i="3"/>
  <c r="AD77" i="3"/>
  <c r="AD78" i="3"/>
  <c r="AD79" i="3"/>
  <c r="AD80" i="3"/>
  <c r="AD81" i="3"/>
  <c r="AD82" i="3"/>
  <c r="AD83" i="3"/>
  <c r="AD84" i="3"/>
  <c r="AD85" i="3"/>
  <c r="AD86" i="3"/>
  <c r="AD87" i="3"/>
  <c r="AD88" i="3"/>
  <c r="AD89" i="3"/>
  <c r="AD90" i="3"/>
  <c r="AD91" i="3"/>
  <c r="AD92" i="3"/>
  <c r="AD93" i="3"/>
  <c r="AD94" i="3"/>
  <c r="AD95" i="3"/>
  <c r="AD96" i="3"/>
  <c r="AD97" i="3"/>
  <c r="AD98" i="3"/>
  <c r="AD99" i="3"/>
  <c r="AD100" i="3"/>
  <c r="AD101" i="3"/>
  <c r="AD102" i="3"/>
  <c r="AD103" i="3"/>
  <c r="AD104" i="3"/>
  <c r="AD105" i="3"/>
  <c r="AD106" i="3"/>
  <c r="AD107" i="3"/>
  <c r="AD108" i="3"/>
  <c r="AD109" i="3"/>
  <c r="AD110" i="3"/>
  <c r="AD111" i="3"/>
  <c r="AD112" i="3"/>
  <c r="AD113" i="3"/>
  <c r="AD114" i="3"/>
  <c r="AD115" i="3"/>
  <c r="AD116" i="3"/>
  <c r="AD117" i="3"/>
  <c r="AD118" i="3"/>
  <c r="AD119" i="3"/>
  <c r="AD120" i="3"/>
  <c r="AD121" i="3"/>
  <c r="AD122" i="3"/>
  <c r="AD123" i="3"/>
  <c r="AD124" i="3"/>
  <c r="AD125" i="3"/>
  <c r="AD126" i="3"/>
  <c r="AD127" i="3"/>
  <c r="AD128" i="3"/>
  <c r="AD129" i="3"/>
  <c r="AD130" i="3"/>
  <c r="AD131" i="3"/>
  <c r="AD132" i="3"/>
  <c r="AD133" i="3"/>
  <c r="AD134" i="3"/>
  <c r="AD135" i="3"/>
  <c r="AD136" i="3"/>
  <c r="AD137" i="3"/>
  <c r="AD138" i="3"/>
  <c r="AD139" i="3"/>
  <c r="AD140" i="3"/>
  <c r="AD141" i="3"/>
  <c r="AD142" i="3"/>
  <c r="AD143" i="3"/>
  <c r="AD144" i="3"/>
  <c r="AD145" i="3"/>
  <c r="AD146" i="3"/>
  <c r="AD147" i="3"/>
  <c r="AD148" i="3"/>
  <c r="AD149" i="3"/>
  <c r="AD150" i="3"/>
  <c r="AD151" i="3"/>
  <c r="AD152" i="3"/>
  <c r="AD153" i="3"/>
  <c r="AD154" i="3"/>
  <c r="AD155" i="3"/>
  <c r="AD156" i="3"/>
  <c r="AD157" i="3"/>
  <c r="AD158" i="3"/>
  <c r="AD159" i="3"/>
  <c r="AD160" i="3"/>
  <c r="AD161" i="3"/>
  <c r="AD162" i="3"/>
  <c r="AD163" i="3"/>
  <c r="AD164" i="3"/>
  <c r="AD165" i="3"/>
  <c r="AD166" i="3"/>
  <c r="AD167" i="3"/>
  <c r="AD168" i="3"/>
  <c r="AD169" i="3"/>
  <c r="AD170" i="3"/>
  <c r="AD171" i="3"/>
  <c r="AD172" i="3"/>
  <c r="AD173" i="3"/>
  <c r="AD174" i="3"/>
  <c r="AD175" i="3"/>
  <c r="AD176" i="3"/>
  <c r="AD177" i="3"/>
  <c r="AD178" i="3"/>
  <c r="AD179" i="3"/>
  <c r="AD180" i="3"/>
  <c r="AD181" i="3"/>
  <c r="AD182" i="3"/>
  <c r="AD183" i="3"/>
  <c r="AD184" i="3"/>
  <c r="AD185" i="3"/>
  <c r="AD186" i="3"/>
  <c r="AD187" i="3"/>
  <c r="AD188" i="3"/>
  <c r="AD189" i="3"/>
  <c r="AD190" i="3"/>
  <c r="AD191" i="3"/>
  <c r="AD192" i="3"/>
  <c r="AD193" i="3"/>
  <c r="AD194" i="3"/>
  <c r="AD195" i="3"/>
  <c r="AD196" i="3"/>
  <c r="AD197" i="3"/>
  <c r="AD198" i="3"/>
  <c r="AD199" i="3"/>
  <c r="AD200" i="3"/>
  <c r="AD201" i="3"/>
  <c r="AD202" i="3"/>
  <c r="AD203" i="3"/>
  <c r="AD204" i="3"/>
  <c r="AD205" i="3"/>
  <c r="AD206" i="3"/>
  <c r="AD207" i="3"/>
  <c r="AD208" i="3"/>
  <c r="AD209" i="3"/>
  <c r="AD210" i="3"/>
  <c r="AD211" i="3"/>
  <c r="AD212" i="3"/>
  <c r="AD213" i="3"/>
  <c r="AD214" i="3"/>
  <c r="AD215" i="3"/>
  <c r="AD216" i="3"/>
  <c r="AD217" i="3"/>
  <c r="AD218" i="3"/>
  <c r="AD219" i="3"/>
  <c r="AD220" i="3"/>
  <c r="AD221" i="3"/>
  <c r="AD222" i="3"/>
  <c r="AD223" i="3"/>
  <c r="AD224" i="3"/>
  <c r="AD225" i="3"/>
  <c r="AD226" i="3"/>
  <c r="AD227" i="3"/>
  <c r="AD228" i="3"/>
  <c r="AD229" i="3"/>
  <c r="AD230" i="3"/>
  <c r="AD231" i="3"/>
  <c r="AD232" i="3"/>
  <c r="AD233" i="3"/>
  <c r="AD234" i="3"/>
  <c r="AD235" i="3"/>
  <c r="AD236" i="3"/>
  <c r="AD237" i="3"/>
  <c r="AD238" i="3"/>
  <c r="AD239" i="3"/>
  <c r="AD240" i="3"/>
  <c r="AD241" i="3"/>
  <c r="AD242" i="3"/>
  <c r="AD243" i="3"/>
  <c r="AD244" i="3"/>
  <c r="AD245" i="3"/>
  <c r="AD246" i="3"/>
  <c r="AD247" i="3"/>
  <c r="AD248" i="3"/>
  <c r="AD249" i="3"/>
  <c r="AD250" i="3"/>
  <c r="AD251" i="3"/>
  <c r="AD252" i="3"/>
  <c r="AD253" i="3"/>
  <c r="AD254" i="3"/>
  <c r="AD255" i="3"/>
  <c r="AD256" i="3"/>
  <c r="AD257" i="3"/>
  <c r="AD258" i="3"/>
  <c r="AD259" i="3"/>
  <c r="AD260" i="3"/>
  <c r="AD261" i="3"/>
  <c r="AD262" i="3"/>
  <c r="AD263" i="3"/>
  <c r="AD264" i="3"/>
  <c r="AD265" i="3"/>
  <c r="AD266" i="3"/>
  <c r="AD267" i="3"/>
  <c r="AD268" i="3"/>
  <c r="AD269" i="3"/>
  <c r="AD270" i="3"/>
  <c r="AD271" i="3"/>
  <c r="AD272"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12" i="7" l="1"/>
  <c r="B154" i="7"/>
  <c r="B98" i="7"/>
  <c r="B126"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<sst xmlns="http://schemas.openxmlformats.org/spreadsheetml/2006/main" count="627" uniqueCount="285">
  <si>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</si>
  <si>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</si>
  <si>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</si>
  <si>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</si>
  <si>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</si>
  <si>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</si>
  <si>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</si>
  <si>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</si>
  <si>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</si>
  <si>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</si>
  <si>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</si>
  <si>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</si>
  <si>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</si>
  <si>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</si>
  <si>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</si>
  <si>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</si>
  <si>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</si>
  <si>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</si>
  <si>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</si>
  <si>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</si>
  <si>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</si>
  <si>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</si>
  <si>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</si>
  <si>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</si>
  <si>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</si>
  <si>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</si>
  <si>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</si>
  <si>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</si>
  <si>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</si>
  <si>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</si>
  <si>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</si>
  <si>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</si>
  <si>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</si>
  <si>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</si>
  <si>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</si>
  <si>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</si>
  <si>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</si>
  <si>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</si>
  <si>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</si>
  <si>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</si>
  <si>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</si>
  <si>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</si>
  <si>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</si>
  <si>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</si>
  <si>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</si>
  <si>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</si>
  <si>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</si>
  <si>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</si>
  <si>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</si>
  <si>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</si>
  <si>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</si>
  <si>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</si>
  <si>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</si>
  <si>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</si>
  <si>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</si>
  <si>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</si>
  <si>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</si>
  <si>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</si>
  <si>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</si>
  <si>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</si>
  <si>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</si>
  <si>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</si>
  <si>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</si>
  <si>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</si>
  <si>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</si>
  <si>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</si>
  <si>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</si>
  <si>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</si>
  <si>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</si>
  <si>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</si>
  <si>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</si>
  <si>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</si>
  <si>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</si>
  <si>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</si>
  <si>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</si>
  <si>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</si>
  <si>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</si>
  <si>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</si>
  <si>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</si>
  <si>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</si>
  <si>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</si>
  <si>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</si>
  <si>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</si>
  <si>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</si>
  <si>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</si>
  <si>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</si>
  <si>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</si>
  <si>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</si>
  <si>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</si>
  <si>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</si>
  <si>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</si>
  <si>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</si>
  <si>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</si>
  <si>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</si>
  <si>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</si>
  <si>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</si>
  <si>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</si>
  <si>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</si>
  <si>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</si>
  <si>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</si>
  <si>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</si>
  <si>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</si>
  <si>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</si>
  <si>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</si>
  <si>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</si>
  <si>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</si>
  <si>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</si>
  <si>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</si>
  <si>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</si>
  <si>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</si>
  <si>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</si>
  <si>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</si>
  <si>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</si>
  <si>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</si>
  <si>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</si>
  <si>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</si>
  <si>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</si>
  <si>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</si>
  <si>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</si>
  <si>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</si>
  <si>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</si>
  <si>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</si>
  <si>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</si>
  <si>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</si>
  <si>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</si>
  <si>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</si>
  <si>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</si>
  <si>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</si>
  <si>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</si>
  <si>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</si>
  <si>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</si>
  <si>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</si>
  <si>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</si>
  <si>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</si>
  <si>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</si>
  <si>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</si>
  <si>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</si>
  <si>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</si>
  <si>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</si>
  <si>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</si>
  <si>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</si>
  <si>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</si>
  <si>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</si>
  <si>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</si>
  <si>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</si>
  <si>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</si>
  <si>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</si>
  <si>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</si>
  <si>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</si>
  <si>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</si>
  <si>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</si>
  <si>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</si>
  <si>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</si>
  <si>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</si>
  <si>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</si>
  <si>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</si>
  <si>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</si>
  <si>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</si>
  <si>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</si>
  <si>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</si>
  <si>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</si>
  <si>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</si>
  <si>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</si>
  <si>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</si>
  <si>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</si>
  <si>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</si>
  <si>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</si>
  <si>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</si>
  <si>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</si>
  <si>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</si>
  <si>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</si>
  <si>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</si>
  <si>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</si>
  <si>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</si>
  <si>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</si>
  <si>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 Bilbrough Co. Ltd., London P/I Club</t>
  </si>
  <si>
    <t>Ålesund University College</t>
  </si>
  <si>
    <t>Norwegian University of Science and Technology (NTNU)</t>
  </si>
  <si>
    <t>Cardiff University</t>
  </si>
  <si>
    <t>City, University of London</t>
  </si>
  <si>
    <t>University of Oxford</t>
  </si>
  <si>
    <t>Carnegie Mellon University</t>
  </si>
  <si>
    <t>University of Delaware</t>
  </si>
  <si>
    <t>Chang Jung Christian University</t>
  </si>
  <si>
    <t>China College of Marine Technology and Commerce</t>
  </si>
  <si>
    <t>Ming Chuan University</t>
  </si>
  <si>
    <t>China Shipping Development Co. Ltd.</t>
  </si>
  <si>
    <t>Dalian Maritime University</t>
  </si>
  <si>
    <t>Cyprus Popular Bank</t>
  </si>
  <si>
    <t>Massachusetts Institute of Technology</t>
  </si>
  <si>
    <t>University of Tennessee</t>
  </si>
  <si>
    <t>Dong-A University</t>
  </si>
  <si>
    <t>KAIST (Korea Advanced Institute of Science and Technology)</t>
  </si>
  <si>
    <t>Korea Maritime University</t>
  </si>
  <si>
    <t>LG-EDS Systems</t>
  </si>
  <si>
    <t>Tongmyong University of Information Technology</t>
  </si>
  <si>
    <t>E. A. Gibsons Ltd.</t>
  </si>
  <si>
    <t>Guildhall University</t>
  </si>
  <si>
    <t>Edinburgh Napier University</t>
  </si>
  <si>
    <t>University of Washington</t>
  </si>
  <si>
    <t>Erasmus University Rotterdam</t>
  </si>
  <si>
    <t>University of Parma</t>
  </si>
  <si>
    <t>Indian Institute of Technology</t>
  </si>
  <si>
    <t>Liverpool John Moores University</t>
  </si>
  <si>
    <t>Insight Inc</t>
  </si>
  <si>
    <t>Naval Postgraduate School</t>
  </si>
  <si>
    <t>University of Missouri - St. Louis</t>
  </si>
  <si>
    <t>Kobe University of Mercantile Marine</t>
  </si>
  <si>
    <t>University of Piraeus</t>
  </si>
  <si>
    <t>University of Plymouth</t>
  </si>
  <si>
    <t>Korea Research Institute for Human Settlements (KRIHS)</t>
  </si>
  <si>
    <t>Ohio State University</t>
  </si>
  <si>
    <t>The Hong Kong University of Science and Technology</t>
  </si>
  <si>
    <t>La Ville Magdeleine</t>
  </si>
  <si>
    <t>Paris-Sorbonne University</t>
  </si>
  <si>
    <t>London Guildhall University</t>
  </si>
  <si>
    <t>University of Greenwich</t>
  </si>
  <si>
    <t>National Central University</t>
  </si>
  <si>
    <t>National Penghu Institute of Marine and Management Technology</t>
  </si>
  <si>
    <t>National Taiwan Ocean University</t>
  </si>
  <si>
    <t>Old Dominion University</t>
  </si>
  <si>
    <t>Woods Hole Oceanographic Institution</t>
  </si>
  <si>
    <t>The Hong Kong Polytechnic University</t>
  </si>
  <si>
    <t>UK Chamber of Shipping</t>
  </si>
  <si>
    <t>UK Department of the Environment, Transport and the Regions</t>
  </si>
  <si>
    <t>Universidad de Chile</t>
  </si>
  <si>
    <t>University of La Laguna</t>
  </si>
  <si>
    <t>University of Antwerp</t>
  </si>
  <si>
    <t>University of British Columbia</t>
  </si>
  <si>
    <t>University of Cantabria</t>
  </si>
  <si>
    <t>University of Oviedo</t>
  </si>
  <si>
    <t>University of Otago</t>
  </si>
  <si>
    <t>University of Technology Sydney</t>
  </si>
  <si>
    <t>Edge Weight</t>
  </si>
  <si>
    <t>Autofill Workbook Results</t>
  </si>
  <si>
    <t>Graph History</t>
  </si>
  <si>
    <t>Workbook Settings 2</t>
  </si>
  <si>
    <t>Graph Type</t>
  </si>
  <si>
    <t>Modularity</t>
  </si>
  <si>
    <t>NodeXL Version</t>
  </si>
  <si>
    <t>Not Applicable</t>
  </si>
  <si>
    <t>1.0.1.413</t>
  </si>
  <si>
    <t>G1</t>
  </si>
  <si>
    <t>G2</t>
  </si>
  <si>
    <t>G3</t>
  </si>
  <si>
    <t>G4</t>
  </si>
  <si>
    <t>G5</t>
  </si>
  <si>
    <t>G6</t>
  </si>
  <si>
    <t>G7</t>
  </si>
  <si>
    <t>G8</t>
  </si>
  <si>
    <t>G9</t>
  </si>
  <si>
    <t>G10</t>
  </si>
  <si>
    <t>G11</t>
  </si>
  <si>
    <t>G12</t>
  </si>
  <si>
    <t>G13</t>
  </si>
  <si>
    <t>G14</t>
  </si>
  <si>
    <t>G15</t>
  </si>
  <si>
    <t>G16</t>
  </si>
  <si>
    <t>G17</t>
  </si>
  <si>
    <t>G18</t>
  </si>
  <si>
    <t>G19</t>
  </si>
  <si>
    <t>G20</t>
  </si>
  <si>
    <t>G21</t>
  </si>
  <si>
    <t>0, 12, 96</t>
  </si>
  <si>
    <t>0, 136, 227</t>
  </si>
  <si>
    <t>0, 100, 50</t>
  </si>
  <si>
    <t>0, 176, 22</t>
  </si>
  <si>
    <t>191, 0, 0</t>
  </si>
  <si>
    <t>230, 120, 0</t>
  </si>
  <si>
    <t>255, 191, 0</t>
  </si>
  <si>
    <t>150, 200, 0</t>
  </si>
  <si>
    <t>200, 0, 120</t>
  </si>
  <si>
    <t>77, 0, 96</t>
  </si>
  <si>
    <t>91, 0, 191</t>
  </si>
  <si>
    <t>0, 98, 130</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</si>
  <si>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</si>
  <si>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</si>
  <si>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</si>
  <si>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</si>
  <si>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name="EdgeWidthSourceColumnName" serializeAs="String"&gt;_x000D_
        &lt;value&gt;Edge Weight&lt;/value&gt;_x000D_
      &lt;/setting&gt;_x000D_
      &lt;setting name="VertexLayoutOrderSourceColumnName" serializeAs="String"&gt;_x000D_
        &lt;value /&gt;_x000D_
      &lt;/setting&gt;_x000D_
      &lt;setting name="VertexLabelFillColorSourceColumnName" serializeAs="String"&gt;_x000D_
        &lt;value /&gt;_x000D_
      &lt;/setting&gt;_x000D_
      &lt;setting name="VertexPolarRSourceColumnName" serializeAs="String"&gt;_x000D_
        &lt;value /&gt;_x000D_
      &lt;/setting&gt;_x000D_
      &lt;setting name="EdgeStyleSourceColumnName" serializeAs="String"&gt;_x000D_
        &lt;value /&gt;_x000D_
      &lt;/setting&gt;_x000D_
      &lt;setting name="VertexToolTipSourceColumnName" serializeAs="String"&gt;_x000D_
        &lt;value /&gt;_x000D_
      &lt;/setting&gt;_x000D_
      &lt;setting name="GroupCollapsedSourceColumnName" serializeAs="String"&gt;_x000D_
        &lt;value /&gt;_x000D_
      &lt;/setting&gt;_x000D_
      &lt;setting name="VertexShapeSourceColumnName" serializeAs="String"&gt;_x000D_
        &lt;value /&gt;_x000D_
      &lt;/setting&gt;_x000D_
      &lt;setting name="VertexYSourceColumnName" serializeAs="String"&gt;_x000D_
        &lt;value /&gt;_x000D_
      &lt;/setting&gt;_x000D_
      &lt;setting name="VertexColorSourceColumnName" serializeAs="String"&gt;_x000D_
        &lt;value /&gt;_x000D_
      &lt;/setting&gt;_x000D_
      &lt;setting name="VertexLabelPositionSourceColumnName" serializeAs="String"&gt;_x000D_
        &lt;value /&gt;_x000D_
      &lt;/setting&gt;_x000D_
      &lt;setting name="EdgeVisibilitySourceColumnName" serializeAs="String"&gt;_x000D_
        &lt;value /&gt;_x000D_
      &lt;/setting&gt;_x000D_
      &lt;setting name="EdgeLabelSourceColumnName" serializeAs="String"&gt;_x000D_
        &lt;value /&gt;_x000D_
      &lt;/setting&gt;_x000D_
      &lt;setting name="VertexVisibilitySourceColumnName" serializeAs="String"&gt;_x000D_
        &lt;value /&gt;_x000D_
      &lt;/setting&gt;_x000D_
      &lt;sett</t>
  </si>
  <si>
    <t>ing name="GroupLabelSourceColumnName" serializeAs="String"&gt;_x000D_
        &lt;value /&gt;_x000D_
      &lt;/setting&gt;_x000D_
      &lt;setting name="VertexAlphaSourceColumnName" serializeAs="String"&gt;_x000D_
        &lt;value /&gt;_x000D_
      &lt;/setting&gt;_x000D_
      &lt;setting name="VertexRadiusSourceColumnName" serializeAs="String"&gt;_x000D_
        &lt;value&gt;Degree&lt;/value&gt;_x000D_
      &lt;/setting&gt;_x000D_
      &lt;setting name="EdgeColorSourceColumnName" serializeAs="String"&gt;_x000D_
        &lt;value /&gt;_x000D_
      &lt;/setting&gt;_x000D_
      &lt;setting name="VertexLabelSourceColumnName" serializeAs="String"&gt;_x000D_
        &lt;value /&gt;_x000D_
      &lt;/setting&gt;_x000D_
      &lt;setting name="VertexPolarAngleSourceColumnName" serializeAs="String"&gt;_x000D_
        &lt;value /&gt;_x000D_
      &lt;/setting&gt;_x000D_
      &lt;setting name="EdgeAlphaSourceColumnName" serializeAs="String"&gt;_x000D_
        &lt;value /&gt;_x000D_
      &lt;/setting&gt;_x000D_
      &lt;setting name="VertexXSourceColumnName" serializeAs="String"&gt;_x000D_
        &lt;value /&gt;_x000D_
      &lt;/setting&gt;_x000D_
      &lt;setting name="VertexColorDetails" serializeAs="String"&gt;_x000D_
        &lt;value&gt;False	False	0	10	241, 137, 4	46, 7, 195	False	False	True&lt;/value&gt;_x000D_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name="VertexRadiusDetails" serializeAs="String"&gt;_x000D_
        &lt;value&gt;False	False	1	10	1.5	10	False	False&lt;/value&gt;_x000D_
      &lt;/setting&gt;_x000D_
      &lt;setting name="VertexXDetails" serializeAs="String"&gt;_x000D_
        &lt;value&gt;False	False	0	0	0	9999	False	False&lt;/value&gt;_x000D_
      &lt;/setting&gt;_x000D_
      &lt;setting name="EdgeAlphaDetails" serializeAs="String"&gt;_x000D_
        &lt;value&gt;False	False	0	100	10	100	False	False&lt;/value&gt;_x000D_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</si>
  <si>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Group 1</t>
  </si>
  <si>
    <t>Group 2</t>
  </si>
  <si>
    <t>Edges</t>
  </si>
  <si>
    <t>▓0▓0▓0▓True▓Black▓Black▓▓Edge Weight▓1▓10▓0▓1▓10▓False▓▓0▓0▓0▓0▓0▓False▓▓0▓0▓0▓True▓Black▓Black▓▓Degree▓1▓7▓0▓1.5▓10▓False▓▓0▓0▓0▓0▓0▓False▓▓0▓0▓0▓0▓0▓False▓▓0▓0▓0▓0▓0▓False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</si>
</sst>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27">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0" fontId="10" fillId="0" borderId="0" xfId="0" applyNumberFormat="1" applyFont="1" applyAlignment="1">
      <alignment wrapText="1"/>
    </xf>
    <xf numFmtId="0" fontId="0" fillId="0" borderId="12" xfId="0" applyNumberFormat="1" applyBorder="1" applyAlignment="1">
      <alignment wrapText="1"/>
    </xf>
    <xf numFmtId="164" fontId="0" fillId="0" borderId="12" xfId="0" applyNumberFormat="1" applyBorder="1" applyAlignment="1">
      <alignment wrapText="1"/>
    </xf>
    <xf numFmtId="0" fontId="1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165" fontId="0" fillId="0" borderId="0" xfId="0" applyNumberFormat="1"/>
    <xf numFmtId="166" fontId="0" fillId="0" borderId="0" xfId="0" applyNumberFormat="1"/>
    <xf numFmtId="166" fontId="0" fillId="0" borderId="7" xfId="0" applyNumberFormat="1" applyBorder="1"/>
    <xf numFmtId="1" fontId="10" fillId="0" borderId="2" xfId="0" applyNumberFormat="1" applyFont="1" applyBorder="1" applyAlignment="1"/>
    <xf numFmtId="1" fontId="10" fillId="0" borderId="7" xfId="0" applyNumberFormat="1" applyFont="1" applyBorder="1" applyAlignment="1"/>
    <xf numFmtId="167" fontId="0" fillId="0" borderId="2" xfId="0" applyNumberFormat="1" applyBorder="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1" fontId="0" fillId="0" borderId="2" xfId="0" applyNumberFormat="1" applyFont="1" applyBorder="1" applyAlignment="1"/>
    <xf numFmtId="1" fontId="0" fillId="0" borderId="7" xfId="0" applyNumberFormat="1" applyFont="1" applyBorder="1" applyAlignment="1"/>
    <xf numFmtId="49" fontId="0" fillId="0" borderId="0" xfId="0" applyNumberFormat="1" applyBorder="1"/>
    <xf numFmtId="0" fontId="0" fillId="0" borderId="0" xfId="0" applyNumberFormat="1" applyBorder="1"/>
    <xf numFmtId="164" fontId="0" fillId="0" borderId="0" xfId="0" applyNumberFormat="1" applyBorder="1"/>
    <xf numFmtId="1" fontId="0" fillId="0" borderId="0" xfId="0" applyNumberFormat="1" applyBorder="1"/>
    <xf numFmtId="165" fontId="0" fillId="0" borderId="0" xfId="0" applyNumberFormat="1" applyBorder="1"/>
    <xf numFmtId="166" fontId="0" fillId="0" borderId="0" xfId="0" applyNumberFormat="1" applyBorder="1"/>
    <xf numFmtId="1" fontId="5" fillId="4" borderId="15" xfId="5" applyNumberFormat="1" applyBorder="1" applyAlignment="1"/>
    <xf numFmtId="167" fontId="5" fillId="4" borderId="15" xfId="5" applyNumberFormat="1" applyBorder="1" applyAlignment="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49" fontId="0" fillId="0" borderId="7" xfId="3" applyNumberFormat="1" applyFont="1" applyBorder="1" applyAlignment="1"/>
    <xf numFmtId="0" fontId="0" fillId="0" borderId="2" xfId="0" applyNumberFormat="1" applyFont="1" applyBorder="1"/>
    <xf numFmtId="0" fontId="0" fillId="0" borderId="7" xfId="0" applyNumberFormat="1" applyBorder="1"/>
    <xf numFmtId="0" fontId="0" fillId="0" borderId="0" xfId="0" applyNumberFormat="1" applyFont="1" applyBorder="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37</c:v>
                </c:pt>
              </c:strCache>
            </c:strRef>
          </c:tx>
          <c:spPr>
            <a:solidFill>
              <a:schemeClr val="accent1"/>
            </a:solidFill>
          </c:spPr>
          <c:invertIfNegative val="0"/>
          <c:cat>
            <c:numRef>
              <c:f>'Overall Metrics'!$D$2:$D$57</c:f>
              <c:numCache>
                <c:formatCode>#,##0.00</c:formatCode>
                <c:ptCount val="56"/>
                <c:pt idx="0">
                  <c:v>1</c:v>
                </c:pt>
                <c:pt idx="1">
                  <c:v>1.1090909090909091</c:v>
                </c:pt>
                <c:pt idx="2">
                  <c:v>1.2181818181818183</c:v>
                </c:pt>
                <c:pt idx="3">
                  <c:v>1.3272727272727274</c:v>
                </c:pt>
                <c:pt idx="4">
                  <c:v>1.4363636363636365</c:v>
                </c:pt>
                <c:pt idx="5">
                  <c:v>1.5454545454545456</c:v>
                </c:pt>
                <c:pt idx="6">
                  <c:v>1.6545454545454548</c:v>
                </c:pt>
                <c:pt idx="7">
                  <c:v>1.7636363636363639</c:v>
                </c:pt>
                <c:pt idx="8">
                  <c:v>1.872727272727273</c:v>
                </c:pt>
                <c:pt idx="9">
                  <c:v>1.9818181818181821</c:v>
                </c:pt>
                <c:pt idx="10">
                  <c:v>2.0909090909090913</c:v>
                </c:pt>
                <c:pt idx="11">
                  <c:v>2.2000000000000002</c:v>
                </c:pt>
                <c:pt idx="12">
                  <c:v>2.3090909090909091</c:v>
                </c:pt>
                <c:pt idx="13">
                  <c:v>2.418181818181818</c:v>
                </c:pt>
                <c:pt idx="14">
                  <c:v>2.5272727272727269</c:v>
                </c:pt>
                <c:pt idx="15">
                  <c:v>2.6363636363636358</c:v>
                </c:pt>
                <c:pt idx="16">
                  <c:v>2.7454545454545447</c:v>
                </c:pt>
                <c:pt idx="17">
                  <c:v>2.8545454545454536</c:v>
                </c:pt>
                <c:pt idx="18">
                  <c:v>2.9636363636363625</c:v>
                </c:pt>
                <c:pt idx="19">
                  <c:v>3.0727272727272714</c:v>
                </c:pt>
                <c:pt idx="20">
                  <c:v>3.1818181818181803</c:v>
                </c:pt>
                <c:pt idx="21">
                  <c:v>3.2909090909090892</c:v>
                </c:pt>
                <c:pt idx="22">
                  <c:v>3.3999999999999981</c:v>
                </c:pt>
                <c:pt idx="23">
                  <c:v>3.509090909090907</c:v>
                </c:pt>
                <c:pt idx="24">
                  <c:v>3.6181818181818159</c:v>
                </c:pt>
                <c:pt idx="26">
                  <c:v>3.7272727272727249</c:v>
                </c:pt>
                <c:pt idx="38">
                  <c:v>3.8363636363636338</c:v>
                </c:pt>
                <c:pt idx="39">
                  <c:v>3.9454545454545427</c:v>
                </c:pt>
                <c:pt idx="40">
                  <c:v>4.054545454545452</c:v>
                </c:pt>
                <c:pt idx="41">
                  <c:v>4.1636363636363614</c:v>
                </c:pt>
                <c:pt idx="42">
                  <c:v>4.2727272727272707</c:v>
                </c:pt>
                <c:pt idx="43">
                  <c:v>4.3818181818181801</c:v>
                </c:pt>
                <c:pt idx="44">
                  <c:v>4.4909090909090894</c:v>
                </c:pt>
                <c:pt idx="45">
                  <c:v>4.5999999999999988</c:v>
                </c:pt>
                <c:pt idx="46">
                  <c:v>4.7090909090909081</c:v>
                </c:pt>
                <c:pt idx="47">
                  <c:v>4.8181818181818175</c:v>
                </c:pt>
                <c:pt idx="48">
                  <c:v>4.9272727272727268</c:v>
                </c:pt>
                <c:pt idx="49">
                  <c:v>5.0363636363636362</c:v>
                </c:pt>
                <c:pt idx="50">
                  <c:v>5.1454545454545455</c:v>
                </c:pt>
                <c:pt idx="51">
                  <c:v>5.2545454545454549</c:v>
                </c:pt>
                <c:pt idx="52">
                  <c:v>5.3636363636363642</c:v>
                </c:pt>
                <c:pt idx="53">
                  <c:v>5.4727272727272736</c:v>
                </c:pt>
                <c:pt idx="54">
                  <c:v>5.5818181818181829</c:v>
                </c:pt>
                <c:pt idx="55">
                  <c:v>7</c:v>
                </c:pt>
              </c:numCache>
            </c:numRef>
          </c:cat>
          <c:val>
            <c:numRef>
              <c:f>'Overall Metrics'!$E$2:$E$57</c:f>
              <c:numCache>
                <c:formatCode>General</c:formatCode>
                <c:ptCount val="56"/>
                <c:pt idx="0">
                  <c:v>37</c:v>
                </c:pt>
                <c:pt idx="1">
                  <c:v>0</c:v>
                </c:pt>
                <c:pt idx="2">
                  <c:v>0</c:v>
                </c:pt>
                <c:pt idx="3">
                  <c:v>0</c:v>
                </c:pt>
                <c:pt idx="4">
                  <c:v>0</c:v>
                </c:pt>
                <c:pt idx="5">
                  <c:v>0</c:v>
                </c:pt>
                <c:pt idx="6">
                  <c:v>0</c:v>
                </c:pt>
                <c:pt idx="7">
                  <c:v>0</c:v>
                </c:pt>
                <c:pt idx="8">
                  <c:v>0</c:v>
                </c:pt>
                <c:pt idx="9">
                  <c:v>13</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-8</c:v>
                </c:pt>
                <c:pt idx="26">
                  <c:v>0</c:v>
                </c:pt>
                <c:pt idx="27">
                  <c:v>0</c:v>
                </c:pt>
                <c:pt idx="28">
                  <c:v>0</c:v>
                </c:pt>
                <c:pt idx="29">
                  <c:v>0</c:v>
                </c:pt>
                <c:pt idx="30">
                  <c:v>0</c:v>
                </c:pt>
                <c:pt idx="31">
                  <c:v>0</c:v>
                </c:pt>
                <c:pt idx="32">
                  <c:v>0</c:v>
                </c:pt>
                <c:pt idx="33">
                  <c:v>0</c:v>
                </c:pt>
                <c:pt idx="34">
                  <c:v>0</c:v>
                </c:pt>
                <c:pt idx="35">
                  <c:v>0</c:v>
                </c:pt>
                <c:pt idx="36">
                  <c:v>-8</c:v>
                </c:pt>
                <c:pt idx="37">
                  <c:v>-8</c:v>
                </c:pt>
                <c:pt idx="38">
                  <c:v>0</c:v>
                </c:pt>
                <c:pt idx="39">
                  <c:v>4</c:v>
                </c:pt>
                <c:pt idx="40">
                  <c:v>0</c:v>
                </c:pt>
                <c:pt idx="41">
                  <c:v>0</c:v>
                </c:pt>
                <c:pt idx="42">
                  <c:v>0</c:v>
                </c:pt>
                <c:pt idx="43">
                  <c:v>0</c:v>
                </c:pt>
                <c:pt idx="44">
                  <c:v>0</c:v>
                </c:pt>
                <c:pt idx="45">
                  <c:v>0</c:v>
                </c:pt>
                <c:pt idx="46">
                  <c:v>0</c:v>
                </c:pt>
                <c:pt idx="47">
                  <c:v>0</c:v>
                </c:pt>
                <c:pt idx="48">
                  <c:v>2</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2A85-4D1E-8B00-8EC3F9053BC2}"/>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C9E6-47E4-BAB4-6076376BC1A4}"/>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44EB-4550-B8B9-17E1077A0AC1}"/>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50</c:v>
                </c:pt>
              </c:strCache>
            </c:strRef>
          </c:tx>
          <c:spPr>
            <a:solidFill>
              <a:schemeClr val="accent1"/>
            </a:solidFill>
          </c:spPr>
          <c:invertIfNegative val="0"/>
          <c:cat>
            <c:numRef>
              <c:f>'Overall Metrics'!$J$2:$J$57</c:f>
              <c:numCache>
                <c:formatCode>#,##0.00</c:formatCode>
                <c:ptCount val="56"/>
                <c:pt idx="0">
                  <c:v>0</c:v>
                </c:pt>
                <c:pt idx="1">
                  <c:v>1.6909090909090909</c:v>
                </c:pt>
                <c:pt idx="2">
                  <c:v>3.3818181818181818</c:v>
                </c:pt>
                <c:pt idx="3">
                  <c:v>5.0727272727272723</c:v>
                </c:pt>
                <c:pt idx="4">
                  <c:v>6.7636363636363637</c:v>
                </c:pt>
                <c:pt idx="5">
                  <c:v>8.454545454545455</c:v>
                </c:pt>
                <c:pt idx="6">
                  <c:v>10.145454545454546</c:v>
                </c:pt>
                <c:pt idx="7">
                  <c:v>11.836363636363638</c:v>
                </c:pt>
                <c:pt idx="8">
                  <c:v>13.527272727272729</c:v>
                </c:pt>
                <c:pt idx="9">
                  <c:v>15.21818181818182</c:v>
                </c:pt>
                <c:pt idx="10">
                  <c:v>16.90909090909091</c:v>
                </c:pt>
                <c:pt idx="11">
                  <c:v>18.600000000000001</c:v>
                </c:pt>
                <c:pt idx="12">
                  <c:v>20.290909090909093</c:v>
                </c:pt>
                <c:pt idx="13">
                  <c:v>21.981818181818184</c:v>
                </c:pt>
                <c:pt idx="14">
                  <c:v>23.672727272727276</c:v>
                </c:pt>
                <c:pt idx="15">
                  <c:v>25.363636363636367</c:v>
                </c:pt>
                <c:pt idx="16">
                  <c:v>27.054545454545458</c:v>
                </c:pt>
                <c:pt idx="17">
                  <c:v>28.74545454545455</c:v>
                </c:pt>
                <c:pt idx="18">
                  <c:v>30.436363636363641</c:v>
                </c:pt>
                <c:pt idx="19">
                  <c:v>32.127272727272732</c:v>
                </c:pt>
                <c:pt idx="20">
                  <c:v>33.81818181818182</c:v>
                </c:pt>
                <c:pt idx="21">
                  <c:v>35.509090909090908</c:v>
                </c:pt>
                <c:pt idx="22">
                  <c:v>37.199999999999996</c:v>
                </c:pt>
                <c:pt idx="23">
                  <c:v>38.890909090909084</c:v>
                </c:pt>
                <c:pt idx="24">
                  <c:v>40.581818181818171</c:v>
                </c:pt>
                <c:pt idx="26">
                  <c:v>42.272727272727259</c:v>
                </c:pt>
                <c:pt idx="38">
                  <c:v>43.963636363636347</c:v>
                </c:pt>
                <c:pt idx="39">
                  <c:v>45.654545454545435</c:v>
                </c:pt>
                <c:pt idx="40">
                  <c:v>47.345454545454523</c:v>
                </c:pt>
                <c:pt idx="41">
                  <c:v>49.03636363636361</c:v>
                </c:pt>
                <c:pt idx="42">
                  <c:v>50.727272727272698</c:v>
                </c:pt>
                <c:pt idx="43">
                  <c:v>52.418181818181786</c:v>
                </c:pt>
                <c:pt idx="44">
                  <c:v>54.109090909090874</c:v>
                </c:pt>
                <c:pt idx="45">
                  <c:v>55.799999999999962</c:v>
                </c:pt>
                <c:pt idx="46">
                  <c:v>57.490909090909049</c:v>
                </c:pt>
                <c:pt idx="47">
                  <c:v>59.181818181818137</c:v>
                </c:pt>
                <c:pt idx="48">
                  <c:v>60.872727272727225</c:v>
                </c:pt>
                <c:pt idx="49">
                  <c:v>62.563636363636313</c:v>
                </c:pt>
                <c:pt idx="50">
                  <c:v>64.254545454545408</c:v>
                </c:pt>
                <c:pt idx="51">
                  <c:v>65.945454545454496</c:v>
                </c:pt>
                <c:pt idx="52">
                  <c:v>67.636363636363583</c:v>
                </c:pt>
                <c:pt idx="53">
                  <c:v>69.327272727272671</c:v>
                </c:pt>
                <c:pt idx="54">
                  <c:v>71.018181818181759</c:v>
                </c:pt>
                <c:pt idx="55">
                  <c:v>93</c:v>
                </c:pt>
              </c:numCache>
            </c:numRef>
          </c:cat>
          <c:val>
            <c:numRef>
              <c:f>'Overall Metrics'!$K$2:$K$57</c:f>
              <c:numCache>
                <c:formatCode>General</c:formatCode>
                <c:ptCount val="56"/>
                <c:pt idx="0">
                  <c:v>50</c:v>
                </c:pt>
                <c:pt idx="1">
                  <c:v>2</c:v>
                </c:pt>
                <c:pt idx="2">
                  <c:v>2</c:v>
                </c:pt>
                <c:pt idx="3">
                  <c:v>0</c:v>
                </c:pt>
                <c:pt idx="4">
                  <c:v>0</c:v>
                </c:pt>
                <c:pt idx="5">
                  <c:v>0</c:v>
                </c:pt>
                <c:pt idx="6">
                  <c:v>0</c:v>
                </c:pt>
                <c:pt idx="7">
                  <c:v>0</c:v>
                </c:pt>
                <c:pt idx="8">
                  <c:v>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C765-4EBA-901E-DDA8968FB8A2}"/>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16</c:v>
                </c:pt>
              </c:strCache>
            </c:strRef>
          </c:tx>
          <c:spPr>
            <a:solidFill>
              <a:schemeClr val="accent1"/>
            </a:solidFill>
          </c:spPr>
          <c:invertIfNegative val="0"/>
          <c:cat>
            <c:numRef>
              <c:f>'Overall Metrics'!$L$2:$L$57</c:f>
              <c:numCache>
                <c:formatCode>#,##0.00</c:formatCode>
                <c:ptCount val="56"/>
                <c:pt idx="0">
                  <c:v>1.8867999999999999E-2</c:v>
                </c:pt>
                <c:pt idx="1">
                  <c:v>3.6706763636363632E-2</c:v>
                </c:pt>
                <c:pt idx="2">
                  <c:v>5.4545527272727268E-2</c:v>
                </c:pt>
                <c:pt idx="3">
                  <c:v>7.2384290909090904E-2</c:v>
                </c:pt>
                <c:pt idx="4">
                  <c:v>9.022305454545454E-2</c:v>
                </c:pt>
                <c:pt idx="5">
                  <c:v>0.10806181818181818</c:v>
                </c:pt>
                <c:pt idx="6">
                  <c:v>0.12590058181818181</c:v>
                </c:pt>
                <c:pt idx="7">
                  <c:v>0.14373934545454545</c:v>
                </c:pt>
                <c:pt idx="8">
                  <c:v>0.16157810909090908</c:v>
                </c:pt>
                <c:pt idx="9">
                  <c:v>0.17941687272727272</c:v>
                </c:pt>
                <c:pt idx="10">
                  <c:v>0.19725563636363636</c:v>
                </c:pt>
                <c:pt idx="11">
                  <c:v>0.21509439999999999</c:v>
                </c:pt>
                <c:pt idx="12">
                  <c:v>0.23293316363636363</c:v>
                </c:pt>
                <c:pt idx="13">
                  <c:v>0.25077192727272724</c:v>
                </c:pt>
                <c:pt idx="14">
                  <c:v>0.26861069090909084</c:v>
                </c:pt>
                <c:pt idx="15">
                  <c:v>0.28644945454545445</c:v>
                </c:pt>
                <c:pt idx="16">
                  <c:v>0.30428821818181806</c:v>
                </c:pt>
                <c:pt idx="17">
                  <c:v>0.32212698181818167</c:v>
                </c:pt>
                <c:pt idx="18">
                  <c:v>0.33996574545454528</c:v>
                </c:pt>
                <c:pt idx="19">
                  <c:v>0.35780450909090888</c:v>
                </c:pt>
                <c:pt idx="20">
                  <c:v>0.37564327272727249</c:v>
                </c:pt>
                <c:pt idx="21">
                  <c:v>0.3934820363636361</c:v>
                </c:pt>
                <c:pt idx="22">
                  <c:v>0.41132079999999971</c:v>
                </c:pt>
                <c:pt idx="23">
                  <c:v>0.42915956363636332</c:v>
                </c:pt>
                <c:pt idx="24">
                  <c:v>0.44699832727272693</c:v>
                </c:pt>
                <c:pt idx="26">
                  <c:v>0.46483709090909053</c:v>
                </c:pt>
                <c:pt idx="38">
                  <c:v>0.48267585454545414</c:v>
                </c:pt>
                <c:pt idx="39">
                  <c:v>0.50051461818181775</c:v>
                </c:pt>
                <c:pt idx="40">
                  <c:v>0.51835338181818136</c:v>
                </c:pt>
                <c:pt idx="41">
                  <c:v>0.53619214545454497</c:v>
                </c:pt>
                <c:pt idx="42">
                  <c:v>0.55403090909090857</c:v>
                </c:pt>
                <c:pt idx="43">
                  <c:v>0.57186967272727218</c:v>
                </c:pt>
                <c:pt idx="44">
                  <c:v>0.58970843636363579</c:v>
                </c:pt>
                <c:pt idx="45">
                  <c:v>0.6075471999999994</c:v>
                </c:pt>
                <c:pt idx="46">
                  <c:v>0.62538596363636301</c:v>
                </c:pt>
                <c:pt idx="47">
                  <c:v>0.64322472727272662</c:v>
                </c:pt>
                <c:pt idx="48">
                  <c:v>0.66106349090909022</c:v>
                </c:pt>
                <c:pt idx="49">
                  <c:v>0.67890225454545383</c:v>
                </c:pt>
                <c:pt idx="50">
                  <c:v>0.69674101818181744</c:v>
                </c:pt>
                <c:pt idx="51">
                  <c:v>0.71457978181818105</c:v>
                </c:pt>
                <c:pt idx="52">
                  <c:v>0.73241854545454466</c:v>
                </c:pt>
                <c:pt idx="53">
                  <c:v>0.75025730909090826</c:v>
                </c:pt>
                <c:pt idx="54">
                  <c:v>0.76809607272727187</c:v>
                </c:pt>
                <c:pt idx="55">
                  <c:v>1</c:v>
                </c:pt>
              </c:numCache>
            </c:numRef>
          </c:cat>
          <c:val>
            <c:numRef>
              <c:f>'Overall Metrics'!$M$2:$M$57</c:f>
              <c:numCache>
                <c:formatCode>General</c:formatCode>
                <c:ptCount val="56"/>
                <c:pt idx="0">
                  <c:v>16</c:v>
                </c:pt>
                <c:pt idx="1">
                  <c:v>1</c:v>
                </c:pt>
                <c:pt idx="2">
                  <c:v>0</c:v>
                </c:pt>
                <c:pt idx="3">
                  <c:v>0</c:v>
                </c:pt>
                <c:pt idx="4">
                  <c:v>0</c:v>
                </c:pt>
                <c:pt idx="5">
                  <c:v>0</c:v>
                </c:pt>
                <c:pt idx="6">
                  <c:v>0</c:v>
                </c:pt>
                <c:pt idx="7">
                  <c:v>0</c:v>
                </c:pt>
                <c:pt idx="8">
                  <c:v>2</c:v>
                </c:pt>
                <c:pt idx="9">
                  <c:v>0</c:v>
                </c:pt>
                <c:pt idx="10">
                  <c:v>0</c:v>
                </c:pt>
                <c:pt idx="11">
                  <c:v>0</c:v>
                </c:pt>
                <c:pt idx="12">
                  <c:v>2</c:v>
                </c:pt>
                <c:pt idx="13">
                  <c:v>0</c:v>
                </c:pt>
                <c:pt idx="14">
                  <c:v>0</c:v>
                </c:pt>
                <c:pt idx="15">
                  <c:v>0</c:v>
                </c:pt>
                <c:pt idx="16">
                  <c:v>0</c:v>
                </c:pt>
                <c:pt idx="17">
                  <c:v>0</c:v>
                </c:pt>
                <c:pt idx="18">
                  <c:v>0</c:v>
                </c:pt>
                <c:pt idx="19">
                  <c:v>0</c:v>
                </c:pt>
                <c:pt idx="20">
                  <c:v>0</c:v>
                </c:pt>
                <c:pt idx="21">
                  <c:v>0</c:v>
                </c:pt>
                <c:pt idx="22">
                  <c:v>0</c:v>
                </c:pt>
                <c:pt idx="23">
                  <c:v>0</c:v>
                </c:pt>
                <c:pt idx="24">
                  <c:v>0</c:v>
                </c:pt>
                <c:pt idx="25">
                  <c:v>-37</c:v>
                </c:pt>
                <c:pt idx="26">
                  <c:v>0</c:v>
                </c:pt>
                <c:pt idx="27">
                  <c:v>0</c:v>
                </c:pt>
                <c:pt idx="28">
                  <c:v>0</c:v>
                </c:pt>
                <c:pt idx="29">
                  <c:v>0</c:v>
                </c:pt>
                <c:pt idx="30">
                  <c:v>0</c:v>
                </c:pt>
                <c:pt idx="31">
                  <c:v>0</c:v>
                </c:pt>
                <c:pt idx="32">
                  <c:v>0</c:v>
                </c:pt>
                <c:pt idx="33">
                  <c:v>0</c:v>
                </c:pt>
                <c:pt idx="34">
                  <c:v>0</c:v>
                </c:pt>
                <c:pt idx="35">
                  <c:v>0</c:v>
                </c:pt>
                <c:pt idx="36">
                  <c:v>-37</c:v>
                </c:pt>
                <c:pt idx="37">
                  <c:v>-37</c:v>
                </c:pt>
                <c:pt idx="38">
                  <c:v>9</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28</c:v>
                </c:pt>
              </c:numCache>
            </c:numRef>
          </c:val>
          <c:extLst>
            <c:ext xmlns:c16="http://schemas.microsoft.com/office/drawing/2014/chart" uri="{C3380CC4-5D6E-409C-BE32-E72D297353CC}">
              <c16:uniqueId val="{00000000-A145-4699-936D-4EB39FD1A072}"/>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41</c:v>
                </c:pt>
              </c:strCache>
            </c:strRef>
          </c:tx>
          <c:spPr>
            <a:solidFill>
              <a:schemeClr val="accent1"/>
            </a:solidFill>
          </c:spPr>
          <c:invertIfNegative val="0"/>
          <c:cat>
            <c:numRef>
              <c:f>'Overall Metrics'!$N$2:$N$57</c:f>
              <c:numCache>
                <c:formatCode>#,##0.00</c:formatCode>
                <c:ptCount val="56"/>
                <c:pt idx="0">
                  <c:v>0</c:v>
                </c:pt>
                <c:pt idx="1">
                  <c:v>2.9013454545454543E-3</c:v>
                </c:pt>
                <c:pt idx="2">
                  <c:v>5.8026909090909086E-3</c:v>
                </c:pt>
                <c:pt idx="3">
                  <c:v>8.7040363636363624E-3</c:v>
                </c:pt>
                <c:pt idx="4">
                  <c:v>1.1605381818181817E-2</c:v>
                </c:pt>
                <c:pt idx="5">
                  <c:v>1.4506727272727272E-2</c:v>
                </c:pt>
                <c:pt idx="6">
                  <c:v>1.7408072727272725E-2</c:v>
                </c:pt>
                <c:pt idx="7">
                  <c:v>2.0309418181818178E-2</c:v>
                </c:pt>
                <c:pt idx="8">
                  <c:v>2.3210763636363631E-2</c:v>
                </c:pt>
                <c:pt idx="9">
                  <c:v>2.6112109090909084E-2</c:v>
                </c:pt>
                <c:pt idx="10">
                  <c:v>2.9013454545454537E-2</c:v>
                </c:pt>
                <c:pt idx="11">
                  <c:v>3.1914799999999993E-2</c:v>
                </c:pt>
                <c:pt idx="12">
                  <c:v>3.481614545454545E-2</c:v>
                </c:pt>
                <c:pt idx="13">
                  <c:v>3.7717490909090906E-2</c:v>
                </c:pt>
                <c:pt idx="14">
                  <c:v>4.0618836363636363E-2</c:v>
                </c:pt>
                <c:pt idx="15">
                  <c:v>4.3520181818181819E-2</c:v>
                </c:pt>
                <c:pt idx="16">
                  <c:v>4.6421527272727275E-2</c:v>
                </c:pt>
                <c:pt idx="17">
                  <c:v>4.9322872727272732E-2</c:v>
                </c:pt>
                <c:pt idx="18">
                  <c:v>5.2224218181818188E-2</c:v>
                </c:pt>
                <c:pt idx="19">
                  <c:v>5.5125563636363645E-2</c:v>
                </c:pt>
                <c:pt idx="20">
                  <c:v>5.8026909090909101E-2</c:v>
                </c:pt>
                <c:pt idx="21">
                  <c:v>6.0928254545454558E-2</c:v>
                </c:pt>
                <c:pt idx="22">
                  <c:v>6.3829600000000014E-2</c:v>
                </c:pt>
                <c:pt idx="23">
                  <c:v>6.6730945454545471E-2</c:v>
                </c:pt>
                <c:pt idx="24">
                  <c:v>6.9632290909090927E-2</c:v>
                </c:pt>
                <c:pt idx="26">
                  <c:v>7.2533636363636383E-2</c:v>
                </c:pt>
                <c:pt idx="38">
                  <c:v>7.543498181818184E-2</c:v>
                </c:pt>
                <c:pt idx="39">
                  <c:v>7.8336327272727296E-2</c:v>
                </c:pt>
                <c:pt idx="40">
                  <c:v>8.1237672727272753E-2</c:v>
                </c:pt>
                <c:pt idx="41">
                  <c:v>8.4139018181818209E-2</c:v>
                </c:pt>
                <c:pt idx="42">
                  <c:v>8.7040363636363666E-2</c:v>
                </c:pt>
                <c:pt idx="43">
                  <c:v>8.9941709090909122E-2</c:v>
                </c:pt>
                <c:pt idx="44">
                  <c:v>9.2843054545454579E-2</c:v>
                </c:pt>
                <c:pt idx="45">
                  <c:v>9.5744400000000035E-2</c:v>
                </c:pt>
                <c:pt idx="46">
                  <c:v>9.8645745454545491E-2</c:v>
                </c:pt>
                <c:pt idx="47">
                  <c:v>0.10154709090909095</c:v>
                </c:pt>
                <c:pt idx="48">
                  <c:v>0.1044484363636364</c:v>
                </c:pt>
                <c:pt idx="49">
                  <c:v>0.10734978181818186</c:v>
                </c:pt>
                <c:pt idx="50">
                  <c:v>0.11025112727272732</c:v>
                </c:pt>
                <c:pt idx="51">
                  <c:v>0.11315247272727277</c:v>
                </c:pt>
                <c:pt idx="52">
                  <c:v>0.11605381818181823</c:v>
                </c:pt>
                <c:pt idx="53">
                  <c:v>0.11895516363636369</c:v>
                </c:pt>
                <c:pt idx="54">
                  <c:v>0.12185650909090914</c:v>
                </c:pt>
                <c:pt idx="55">
                  <c:v>0.15957399999999999</c:v>
                </c:pt>
              </c:numCache>
            </c:numRef>
          </c:cat>
          <c:val>
            <c:numRef>
              <c:f>'Overall Metrics'!$O$2:$O$57</c:f>
              <c:numCache>
                <c:formatCode>General</c:formatCode>
                <c:ptCount val="56"/>
                <c:pt idx="0">
                  <c:v>41</c:v>
                </c:pt>
                <c:pt idx="1">
                  <c:v>4</c:v>
                </c:pt>
                <c:pt idx="2">
                  <c:v>0</c:v>
                </c:pt>
                <c:pt idx="3">
                  <c:v>0</c:v>
                </c:pt>
                <c:pt idx="4">
                  <c:v>4</c:v>
                </c:pt>
                <c:pt idx="5">
                  <c:v>1</c:v>
                </c:pt>
                <c:pt idx="6">
                  <c:v>0</c:v>
                </c:pt>
                <c:pt idx="7">
                  <c:v>0</c:v>
                </c:pt>
                <c:pt idx="8">
                  <c:v>0</c:v>
                </c:pt>
                <c:pt idx="9">
                  <c:v>0</c:v>
                </c:pt>
                <c:pt idx="10">
                  <c:v>0</c:v>
                </c:pt>
                <c:pt idx="11">
                  <c:v>0</c:v>
                </c:pt>
                <c:pt idx="12">
                  <c:v>1</c:v>
                </c:pt>
                <c:pt idx="13">
                  <c:v>0</c:v>
                </c:pt>
                <c:pt idx="14">
                  <c:v>0</c:v>
                </c:pt>
                <c:pt idx="15">
                  <c:v>0</c:v>
                </c:pt>
                <c:pt idx="16">
                  <c:v>0</c:v>
                </c:pt>
                <c:pt idx="17">
                  <c:v>0</c:v>
                </c:pt>
                <c:pt idx="18">
                  <c:v>0</c:v>
                </c:pt>
                <c:pt idx="19">
                  <c:v>1</c:v>
                </c:pt>
                <c:pt idx="20">
                  <c:v>0</c:v>
                </c:pt>
                <c:pt idx="21">
                  <c:v>0</c:v>
                </c:pt>
                <c:pt idx="22">
                  <c:v>0</c:v>
                </c:pt>
                <c:pt idx="23">
                  <c:v>0</c:v>
                </c:pt>
                <c:pt idx="24">
                  <c:v>0</c:v>
                </c:pt>
                <c:pt idx="25">
                  <c:v>-6</c:v>
                </c:pt>
                <c:pt idx="26">
                  <c:v>0</c:v>
                </c:pt>
                <c:pt idx="27">
                  <c:v>0</c:v>
                </c:pt>
                <c:pt idx="28">
                  <c:v>0</c:v>
                </c:pt>
                <c:pt idx="29">
                  <c:v>0</c:v>
                </c:pt>
                <c:pt idx="30">
                  <c:v>0</c:v>
                </c:pt>
                <c:pt idx="31">
                  <c:v>0</c:v>
                </c:pt>
                <c:pt idx="32">
                  <c:v>0</c:v>
                </c:pt>
                <c:pt idx="33">
                  <c:v>0</c:v>
                </c:pt>
                <c:pt idx="34">
                  <c:v>0</c:v>
                </c:pt>
                <c:pt idx="35">
                  <c:v>0</c:v>
                </c:pt>
                <c:pt idx="36">
                  <c:v>-6</c:v>
                </c:pt>
                <c:pt idx="37">
                  <c:v>-6</c:v>
                </c:pt>
                <c:pt idx="38">
                  <c:v>0</c:v>
                </c:pt>
                <c:pt idx="39">
                  <c:v>0</c:v>
                </c:pt>
                <c:pt idx="40">
                  <c:v>0</c:v>
                </c:pt>
                <c:pt idx="41">
                  <c:v>0</c:v>
                </c:pt>
                <c:pt idx="42">
                  <c:v>0</c:v>
                </c:pt>
                <c:pt idx="43">
                  <c:v>0</c:v>
                </c:pt>
                <c:pt idx="44">
                  <c:v>0</c:v>
                </c:pt>
                <c:pt idx="45">
                  <c:v>0</c:v>
                </c:pt>
                <c:pt idx="46">
                  <c:v>0</c:v>
                </c:pt>
                <c:pt idx="47">
                  <c:v>0</c:v>
                </c:pt>
                <c:pt idx="48">
                  <c:v>0</c:v>
                </c:pt>
                <c:pt idx="49">
                  <c:v>1</c:v>
                </c:pt>
                <c:pt idx="50">
                  <c:v>0</c:v>
                </c:pt>
                <c:pt idx="51">
                  <c:v>0</c:v>
                </c:pt>
                <c:pt idx="52">
                  <c:v>0</c:v>
                </c:pt>
                <c:pt idx="53">
                  <c:v>0</c:v>
                </c:pt>
                <c:pt idx="54">
                  <c:v>4</c:v>
                </c:pt>
                <c:pt idx="55">
                  <c:v>1</c:v>
                </c:pt>
              </c:numCache>
            </c:numRef>
          </c:val>
          <c:extLst>
            <c:ext xmlns:c16="http://schemas.microsoft.com/office/drawing/2014/chart" uri="{C3380CC4-5D6E-409C-BE32-E72D297353CC}">
              <c16:uniqueId val="{00000000-E2F8-4F4F-9BD8-A03036077A43}"/>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43</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43</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-15</c:v>
                </c:pt>
                <c:pt idx="26">
                  <c:v>0</c:v>
                </c:pt>
                <c:pt idx="27">
                  <c:v>0</c:v>
                </c:pt>
                <c:pt idx="28">
                  <c:v>0</c:v>
                </c:pt>
                <c:pt idx="29">
                  <c:v>0</c:v>
                </c:pt>
                <c:pt idx="30">
                  <c:v>0</c:v>
                </c:pt>
                <c:pt idx="31">
                  <c:v>0</c:v>
                </c:pt>
                <c:pt idx="32">
                  <c:v>0</c:v>
                </c:pt>
                <c:pt idx="33">
                  <c:v>0</c:v>
                </c:pt>
                <c:pt idx="34">
                  <c:v>0</c:v>
                </c:pt>
                <c:pt idx="35">
                  <c:v>0</c:v>
                </c:pt>
                <c:pt idx="36">
                  <c:v>-15</c:v>
                </c:pt>
                <c:pt idx="37">
                  <c:v>-15</c:v>
                </c:pt>
                <c:pt idx="38">
                  <c:v>0</c:v>
                </c:pt>
                <c:pt idx="39">
                  <c:v>1</c:v>
                </c:pt>
                <c:pt idx="40">
                  <c:v>0</c:v>
                </c:pt>
                <c:pt idx="41">
                  <c:v>1</c:v>
                </c:pt>
                <c:pt idx="42">
                  <c:v>0</c:v>
                </c:pt>
                <c:pt idx="43">
                  <c:v>0</c:v>
                </c:pt>
                <c:pt idx="44">
                  <c:v>0</c:v>
                </c:pt>
                <c:pt idx="45">
                  <c:v>0</c:v>
                </c:pt>
                <c:pt idx="46">
                  <c:v>0</c:v>
                </c:pt>
                <c:pt idx="47">
                  <c:v>0</c:v>
                </c:pt>
                <c:pt idx="48">
                  <c:v>0</c:v>
                </c:pt>
                <c:pt idx="49">
                  <c:v>0</c:v>
                </c:pt>
                <c:pt idx="50">
                  <c:v>0</c:v>
                </c:pt>
                <c:pt idx="51">
                  <c:v>0</c:v>
                </c:pt>
                <c:pt idx="52">
                  <c:v>0</c:v>
                </c:pt>
                <c:pt idx="53">
                  <c:v>0</c:v>
                </c:pt>
                <c:pt idx="54">
                  <c:v>2</c:v>
                </c:pt>
                <c:pt idx="55">
                  <c:v>11</c:v>
                </c:pt>
              </c:numCache>
            </c:numRef>
          </c:val>
          <c:extLst>
            <c:ext xmlns:c16="http://schemas.microsoft.com/office/drawing/2014/chart" uri="{C3380CC4-5D6E-409C-BE32-E72D297353CC}">
              <c16:uniqueId val="{00000000-4640-48DF-9E05-F019E4FA70B6}"/>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3</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3</c:v>
                </c:pt>
                <c:pt idx="1">
                  <c:v>4</c:v>
                </c:pt>
                <c:pt idx="2">
                  <c:v>0</c:v>
                </c:pt>
                <c:pt idx="3">
                  <c:v>0</c:v>
                </c:pt>
                <c:pt idx="4">
                  <c:v>0</c:v>
                </c:pt>
                <c:pt idx="5">
                  <c:v>3</c:v>
                </c:pt>
                <c:pt idx="6">
                  <c:v>0</c:v>
                </c:pt>
                <c:pt idx="7">
                  <c:v>0</c:v>
                </c:pt>
                <c:pt idx="8">
                  <c:v>0</c:v>
                </c:pt>
                <c:pt idx="9">
                  <c:v>0</c:v>
                </c:pt>
                <c:pt idx="10">
                  <c:v>0</c:v>
                </c:pt>
                <c:pt idx="11">
                  <c:v>1</c:v>
                </c:pt>
                <c:pt idx="12">
                  <c:v>0</c:v>
                </c:pt>
                <c:pt idx="13">
                  <c:v>39</c:v>
                </c:pt>
                <c:pt idx="14">
                  <c:v>0</c:v>
                </c:pt>
                <c:pt idx="15">
                  <c:v>1</c:v>
                </c:pt>
                <c:pt idx="16">
                  <c:v>0</c:v>
                </c:pt>
                <c:pt idx="17">
                  <c:v>0</c:v>
                </c:pt>
                <c:pt idx="18">
                  <c:v>0</c:v>
                </c:pt>
                <c:pt idx="19">
                  <c:v>2</c:v>
                </c:pt>
                <c:pt idx="20">
                  <c:v>2</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1</c:v>
                </c:pt>
                <c:pt idx="39">
                  <c:v>0</c:v>
                </c:pt>
                <c:pt idx="40">
                  <c:v>0</c:v>
                </c:pt>
                <c:pt idx="41">
                  <c:v>0</c:v>
                </c:pt>
                <c:pt idx="42">
                  <c:v>0</c:v>
                </c:pt>
                <c:pt idx="43">
                  <c:v>0</c:v>
                </c:pt>
                <c:pt idx="44">
                  <c:v>0</c:v>
                </c:pt>
                <c:pt idx="45">
                  <c:v>0</c:v>
                </c:pt>
                <c:pt idx="46">
                  <c:v>1</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0947-48FB-B7D2-50C494629B8B}"/>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696B-4507-B1BE-9328CF6B7D73}"/>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64" totalsRowShown="0" headerRowDxfId="100" dataDxfId="99">
  <autoFilter ref="A2:P64"/>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87" dataCellStyle="Normal">
      <calculatedColumnFormula>REPLACE(INDEX(GroupVertices[Group], MATCH(Edges[[#This Row],[Vertex 1]],GroupVertices[Vertex],0)),1,1,"")</calculatedColumnFormula>
    </tableColumn>
    <tableColumn id="16" name="Vertex 2 Group" dataDxfId="86"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5">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23" totalsRowShown="0" headerRowDxfId="4" dataDxfId="3" dataCellStyle="NodeXL Required">
  <autoFilter ref="A2:C23"/>
  <tableColumns count="3">
    <tableColumn id="1" name="Group 1" dataDxfId="2" dataCellStyle="NodeXL Required"/>
    <tableColumn id="2" name="Group 2" dataDxfId="1" dataCellStyle="NodeXL Required"/>
    <tableColumn id="3" name="Edges" dataDxfId="0"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272" totalsRowShown="0" headerRowDxfId="85" dataDxfId="84">
  <autoFilter ref="A2:AD272"/>
  <sortState ref="A3:AC108">
    <sortCondition ref="A4"/>
  </sortState>
  <tableColumns count="30">
    <tableColumn id="1" name="Vertex" dataDxfId="83"/>
    <tableColumn id="2" name="Color" dataDxfId="82"/>
    <tableColumn id="5" name="Shape" dataDxfId="81"/>
    <tableColumn id="6" name="Size" dataDxfId="80"/>
    <tableColumn id="4" name="Opacity" dataDxfId="79"/>
    <tableColumn id="7" name="Image File" dataDxfId="78"/>
    <tableColumn id="3" name="Visibility" dataDxfId="77"/>
    <tableColumn id="10" name="Label" dataDxfId="76"/>
    <tableColumn id="16" name="Label Fill Color" dataDxfId="75"/>
    <tableColumn id="9" name="Label Position" dataDxfId="74"/>
    <tableColumn id="8" name="Tooltip" dataDxfId="73"/>
    <tableColumn id="18" name="Layout Order" dataDxfId="72"/>
    <tableColumn id="13" name="X" dataDxfId="71"/>
    <tableColumn id="14" name="Y" dataDxfId="70"/>
    <tableColumn id="12" name="Locked?" dataDxfId="69"/>
    <tableColumn id="19" name="Polar R" dataDxfId="68"/>
    <tableColumn id="20" name="Polar Angle" dataDxfId="67"/>
    <tableColumn id="21" name="Degree" dataDxfId="66" dataCellStyle="NodeXL Graph Metric"/>
    <tableColumn id="22" name="In-Degree" dataDxfId="65"/>
    <tableColumn id="23" name="Out-Degree" dataDxfId="64"/>
    <tableColumn id="24" name="Betweenness Centrality" dataDxfId="63" dataCellStyle="NodeXL Graph Metric"/>
    <tableColumn id="25" name="Closeness Centrality" dataDxfId="62" dataCellStyle="NodeXL Graph Metric"/>
    <tableColumn id="26" name="Eigenvector Centrality" dataDxfId="61" dataCellStyle="NodeXL Graph Metric"/>
    <tableColumn id="15" name="PageRank" dataDxfId="60" dataCellStyle="NodeXL Graph Metric"/>
    <tableColumn id="27" name="Clustering Coefficient" dataDxfId="59" dataCellStyle="NodeXL Graph Metric"/>
    <tableColumn id="29" name="Reciprocated Vertex Pair Ratio" dataDxfId="58"/>
    <tableColumn id="11" name="ID" dataDxfId="57"/>
    <tableColumn id="28" name="Dynamic Filter" dataDxfId="56"/>
    <tableColumn id="17" name="Add Your Own Columns Here" dataDxfId="55"/>
    <tableColumn id="30" name="Vertex Group" dataDxfId="54"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21" totalsRowShown="0" headerRowDxfId="53">
  <autoFilter ref="A2:X21"/>
  <tableColumns count="24">
    <tableColumn id="1" name="Group" dataDxfId="52" dataCellStyle="NodeXL Required"/>
    <tableColumn id="2" name="Vertex Color" dataDxfId="51" dataCellStyle="NodeXL Visual Property"/>
    <tableColumn id="3" name="Vertex Shape" dataDxfId="50" dataCellStyle="NodeXL Visual Property"/>
    <tableColumn id="22" name="Visibility" dataDxfId="49"/>
    <tableColumn id="4" name="Collapsed?"/>
    <tableColumn id="18" name="Label" dataDxfId="48"/>
    <tableColumn id="20" name="Collapsed X"/>
    <tableColumn id="21" name="Collapsed Y"/>
    <tableColumn id="6" name="ID" dataDxfId="47"/>
    <tableColumn id="19" name="Collapsed Properties" dataDxfId="46"/>
    <tableColumn id="5" name="Vertices" dataDxfId="45" dataCellStyle="NodeXL Graph Metric"/>
    <tableColumn id="7" name="Unique Edges" dataDxfId="44" dataCellStyle="NodeXL Graph Metric"/>
    <tableColumn id="8" name="Edges With Duplicates" dataDxfId="43" dataCellStyle="NodeXL Graph Metric"/>
    <tableColumn id="9" name="Total Edges" dataDxfId="42" dataCellStyle="NodeXL Graph Metric"/>
    <tableColumn id="10" name="Self-Loops" dataDxfId="41" dataCellStyle="NodeXL Graph Metric"/>
    <tableColumn id="24" name="Reciprocated Vertex Pair Ratio" dataDxfId="40" dataCellStyle="NodeXL Graph Metric"/>
    <tableColumn id="25" name="Reciprocated Edge Ratio" dataDxfId="39" dataCellStyle="NodeXL Graph Metric"/>
    <tableColumn id="11" name="Connected Components" dataDxfId="38" dataCellStyle="NodeXL Graph Metric"/>
    <tableColumn id="12" name="Single-Vertex Connected Components" dataDxfId="37" dataCellStyle="NodeXL Graph Metric"/>
    <tableColumn id="13" name="Maximum Vertices in a Connected Component" dataDxfId="36" dataCellStyle="NodeXL Graph Metric"/>
    <tableColumn id="14" name="Maximum Edges in a Connected Component" dataDxfId="35" dataCellStyle="NodeXL Graph Metric"/>
    <tableColumn id="15" name="Maximum Geodesic Distance (Diameter)" dataDxfId="34" dataCellStyle="NodeXL Graph Metric"/>
    <tableColumn id="16" name="Average Geodesic Distance" dataDxfId="33" dataCellStyle="NodeXL Graph Metric"/>
    <tableColumn id="17" name="Graph Density" dataDxfId="32"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59" totalsRowShown="0" headerRowDxfId="31" dataDxfId="30">
  <autoFilter ref="A1:C59"/>
  <tableColumns count="3">
    <tableColumn id="1" name="Group" dataDxfId="29" dataCellStyle="Normal"/>
    <tableColumn id="2" name="Vertex" dataDxfId="28" dataCellStyle="Normal"/>
    <tableColumn id="3" name="Vertex ID" dataDxfId="27"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26" dataCellStyle="NodeXL Graph Metric"/>
    <tableColumn id="2" name="Value" dataDxfId="25"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24"/>
    <tableColumn id="2" name="Degree Frequency" dataDxfId="23">
      <calculatedColumnFormula>COUNTIF(Vertices[Degree], "&gt;= " &amp; D2) - COUNTIF(Vertices[Degree], "&gt;=" &amp; D3)</calculatedColumnFormula>
    </tableColumn>
    <tableColumn id="3" name="In-Degree Bin" dataDxfId="22"/>
    <tableColumn id="4" name="In-Degree Frequency" dataDxfId="21">
      <calculatedColumnFormula>COUNTIF(Vertices[In-Degree], "&gt;= " &amp; F2) - COUNTIF(Vertices[In-Degree], "&gt;=" &amp; F3)</calculatedColumnFormula>
    </tableColumn>
    <tableColumn id="5" name="Out-Degree Bin" dataDxfId="20"/>
    <tableColumn id="6" name="Out-Degree Frequency" dataDxfId="19">
      <calculatedColumnFormula>COUNTIF(Vertices[Out-Degree], "&gt;= " &amp; H2) - COUNTIF(Vertices[Out-Degree], "&gt;=" &amp; H3)</calculatedColumnFormula>
    </tableColumn>
    <tableColumn id="7" name="Betweenness Centrality Bin" dataDxfId="18"/>
    <tableColumn id="8" name="Betweenness Centrality Frequency" dataDxfId="17">
      <calculatedColumnFormula>COUNTIF(Vertices[Betweenness Centrality], "&gt;= " &amp; J2) - COUNTIF(Vertices[Betweenness Centrality], "&gt;=" &amp; J3)</calculatedColumnFormula>
    </tableColumn>
    <tableColumn id="9" name="Closeness Centrality Bin" dataDxfId="16"/>
    <tableColumn id="10" name="Closeness Centrality Frequency" dataDxfId="15">
      <calculatedColumnFormula>COUNTIF(Vertices[Closeness Centrality], "&gt;= " &amp; L2) - COUNTIF(Vertices[Closeness Centrality], "&gt;=" &amp; L3)</calculatedColumnFormula>
    </tableColumn>
    <tableColumn id="11" name="Eigenvector Centrality Bin" dataDxfId="14"/>
    <tableColumn id="12" name="Eigenvector Centrality Frequency" dataDxfId="13">
      <calculatedColumnFormula>COUNTIF(Vertices[Eigenvector Centrality], "&gt;= " &amp; N2) - COUNTIF(Vertices[Eigenvector Centrality], "&gt;=" &amp; N3)</calculatedColumnFormula>
    </tableColumn>
    <tableColumn id="18" name="PageRank Bin" dataDxfId="12"/>
    <tableColumn id="17" name="PageRank Frequency" dataDxfId="11">
      <calculatedColumnFormula>COUNTIF(Vertices[Eigenvector Centrality], "&gt;= " &amp; P2) - COUNTIF(Vertices[Eigenvector Centrality], "&gt;=" &amp; P3)</calculatedColumnFormula>
    </tableColumn>
    <tableColumn id="13" name="Clustering Coefficient Bin" dataDxfId="10"/>
    <tableColumn id="14" name="Clustering Coefficient Frequency" dataDxfId="9">
      <calculatedColumnFormula>COUNTIF(Vertices[Clustering Coefficient], "&gt;= " &amp; R2) - COUNTIF(Vertices[Clustering Coefficient], "&gt;=" &amp; R3)</calculatedColumnFormula>
    </tableColumn>
    <tableColumn id="15" name="Dynamic Filter Bin" dataDxfId="8"/>
    <tableColumn id="16" name="Dynamic Filter Frequency" dataDxfId="7">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6">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65"/>
  <sheetViews>
    <sheetView workbookViewId="0">
      <pane xSplit="2" ySplit="2" topLeftCell="C3" activePane="bottomRight" state="frozen"/>
      <selection pane="topRight" activeCell="C1" sqref="C1"/>
      <selection pane="bottomLeft" activeCell="A3" sqref="A3"/>
      <selection pane="bottomRight" activeCell="A2" sqref="A2:P2"/>
    </sheetView>
  </sheetViews>
  <sheetFormatPr defaultRowHeight="14.25" customHeight="1" x14ac:dyDescent="0.25"/>
  <cols>
    <col min="1" max="1" width="60.28515625" style="1" customWidth="1"/>
    <col min="2" max="2" width="36.285156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2.4257812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233</v>
      </c>
      <c r="O2" s="13" t="s">
        <v>276</v>
      </c>
      <c r="P2" s="13" t="s">
        <v>277</v>
      </c>
    </row>
    <row r="3" spans="1:16" ht="14.25" customHeight="1" thickBot="1" x14ac:dyDescent="0.3">
      <c r="A3" s="76" t="s">
        <v>175</v>
      </c>
      <c r="B3" s="76" t="s">
        <v>178</v>
      </c>
      <c r="C3" s="77"/>
      <c r="D3" s="78">
        <v>1</v>
      </c>
      <c r="E3" s="79"/>
      <c r="F3" s="80"/>
      <c r="G3" s="77"/>
      <c r="H3" s="81"/>
      <c r="I3" s="82"/>
      <c r="J3" s="82"/>
      <c r="K3" s="51"/>
      <c r="L3" s="83">
        <v>3</v>
      </c>
      <c r="M3" s="83"/>
      <c r="N3" s="84">
        <v>1</v>
      </c>
      <c r="O3" s="107" t="str">
        <f>REPLACE(INDEX(GroupVertices[Group], MATCH(Edges[[#This Row],[Vertex 1]],GroupVertices[Vertex],0)),1,1,"")</f>
        <v>1</v>
      </c>
      <c r="P3" s="107" t="str">
        <f>REPLACE(INDEX(GroupVertices[Group], MATCH(Edges[[#This Row],[Vertex 2]],GroupVertices[Vertex],0)),1,1,"")</f>
        <v>1</v>
      </c>
    </row>
    <row r="4" spans="1:16" ht="14.25" customHeight="1" thickTop="1" thickBot="1" x14ac:dyDescent="0.3">
      <c r="A4" s="76" t="s">
        <v>176</v>
      </c>
      <c r="B4" s="76" t="s">
        <v>177</v>
      </c>
      <c r="C4" s="77"/>
      <c r="D4" s="78">
        <v>1</v>
      </c>
      <c r="E4" s="79"/>
      <c r="F4" s="80"/>
      <c r="G4" s="77"/>
      <c r="H4" s="81"/>
      <c r="I4" s="82"/>
      <c r="J4" s="82"/>
      <c r="K4" s="51"/>
      <c r="L4" s="83">
        <v>4</v>
      </c>
      <c r="M4" s="83"/>
      <c r="N4" s="84">
        <v>1</v>
      </c>
      <c r="O4" s="107" t="str">
        <f>REPLACE(INDEX(GroupVertices[Group], MATCH(Edges[[#This Row],[Vertex 1]],GroupVertices[Vertex],0)),1,1,"")</f>
        <v>7</v>
      </c>
      <c r="P4" s="107" t="str">
        <f>REPLACE(INDEX(GroupVertices[Group], MATCH(Edges[[#This Row],[Vertex 2]],GroupVertices[Vertex],0)),1,1,"")</f>
        <v>7</v>
      </c>
    </row>
    <row r="5" spans="1:16" ht="14.25" customHeight="1" thickTop="1" thickBot="1" x14ac:dyDescent="0.3">
      <c r="A5" s="76" t="s">
        <v>178</v>
      </c>
      <c r="B5" s="76" t="s">
        <v>183</v>
      </c>
      <c r="C5" s="77"/>
      <c r="D5" s="78">
        <v>1</v>
      </c>
      <c r="E5" s="79"/>
      <c r="F5" s="80"/>
      <c r="G5" s="77"/>
      <c r="H5" s="81"/>
      <c r="I5" s="82"/>
      <c r="J5" s="82"/>
      <c r="K5" s="51"/>
      <c r="L5" s="83">
        <v>5</v>
      </c>
      <c r="M5" s="83"/>
      <c r="N5" s="84">
        <v>1</v>
      </c>
      <c r="O5" s="107" t="str">
        <f>REPLACE(INDEX(GroupVertices[Group], MATCH(Edges[[#This Row],[Vertex 1]],GroupVertices[Vertex],0)),1,1,"")</f>
        <v>1</v>
      </c>
      <c r="P5" s="107" t="str">
        <f>REPLACE(INDEX(GroupVertices[Group], MATCH(Edges[[#This Row],[Vertex 2]],GroupVertices[Vertex],0)),1,1,"")</f>
        <v>1</v>
      </c>
    </row>
    <row r="6" spans="1:16" ht="14.25" customHeight="1" thickTop="1" thickBot="1" x14ac:dyDescent="0.3">
      <c r="A6" s="76" t="s">
        <v>178</v>
      </c>
      <c r="B6" s="76" t="s">
        <v>179</v>
      </c>
      <c r="C6" s="77"/>
      <c r="D6" s="78">
        <v>1</v>
      </c>
      <c r="E6" s="79"/>
      <c r="F6" s="80"/>
      <c r="G6" s="77"/>
      <c r="H6" s="81"/>
      <c r="I6" s="82"/>
      <c r="J6" s="82"/>
      <c r="K6" s="51"/>
      <c r="L6" s="83">
        <v>6</v>
      </c>
      <c r="M6" s="83"/>
      <c r="N6" s="84">
        <v>1</v>
      </c>
      <c r="O6" s="107" t="str">
        <f>REPLACE(INDEX(GroupVertices[Group], MATCH(Edges[[#This Row],[Vertex 1]],GroupVertices[Vertex],0)),1,1,"")</f>
        <v>1</v>
      </c>
      <c r="P6" s="107" t="str">
        <f>REPLACE(INDEX(GroupVertices[Group], MATCH(Edges[[#This Row],[Vertex 2]],GroupVertices[Vertex],0)),1,1,"")</f>
        <v>1</v>
      </c>
    </row>
    <row r="7" spans="1:16" ht="14.25" customHeight="1" thickTop="1" thickBot="1" x14ac:dyDescent="0.3">
      <c r="A7" s="76" t="s">
        <v>178</v>
      </c>
      <c r="B7" s="76" t="s">
        <v>193</v>
      </c>
      <c r="C7" s="77"/>
      <c r="D7" s="78">
        <v>2</v>
      </c>
      <c r="E7" s="79"/>
      <c r="F7" s="80"/>
      <c r="G7" s="77"/>
      <c r="H7" s="81"/>
      <c r="I7" s="82"/>
      <c r="J7" s="82"/>
      <c r="K7" s="51"/>
      <c r="L7" s="83">
        <v>7</v>
      </c>
      <c r="M7" s="83"/>
      <c r="N7" s="84">
        <v>2</v>
      </c>
      <c r="O7" s="107" t="str">
        <f>REPLACE(INDEX(GroupVertices[Group], MATCH(Edges[[#This Row],[Vertex 1]],GroupVertices[Vertex],0)),1,1,"")</f>
        <v>1</v>
      </c>
      <c r="P7" s="107" t="str">
        <f>REPLACE(INDEX(GroupVertices[Group], MATCH(Edges[[#This Row],[Vertex 2]],GroupVertices[Vertex],0)),1,1,"")</f>
        <v>1</v>
      </c>
    </row>
    <row r="8" spans="1:16" ht="14.25" customHeight="1" thickTop="1" thickBot="1" x14ac:dyDescent="0.3">
      <c r="A8" s="76" t="s">
        <v>178</v>
      </c>
      <c r="B8" s="76" t="s">
        <v>222</v>
      </c>
      <c r="C8" s="77"/>
      <c r="D8" s="78">
        <v>1</v>
      </c>
      <c r="E8" s="79"/>
      <c r="F8" s="80"/>
      <c r="G8" s="77"/>
      <c r="H8" s="81"/>
      <c r="I8" s="82"/>
      <c r="J8" s="82"/>
      <c r="K8" s="51"/>
      <c r="L8" s="83">
        <v>8</v>
      </c>
      <c r="M8" s="83"/>
      <c r="N8" s="84">
        <v>1</v>
      </c>
      <c r="O8" s="107" t="str">
        <f>REPLACE(INDEX(GroupVertices[Group], MATCH(Edges[[#This Row],[Vertex 1]],GroupVertices[Vertex],0)),1,1,"")</f>
        <v>1</v>
      </c>
      <c r="P8" s="107" t="str">
        <f>REPLACE(INDEX(GroupVertices[Group], MATCH(Edges[[#This Row],[Vertex 2]],GroupVertices[Vertex],0)),1,1,"")</f>
        <v>1</v>
      </c>
    </row>
    <row r="9" spans="1:16" ht="14.25" customHeight="1" thickTop="1" thickBot="1" x14ac:dyDescent="0.3">
      <c r="A9" s="76" t="s">
        <v>178</v>
      </c>
      <c r="B9" s="76" t="s">
        <v>180</v>
      </c>
      <c r="C9" s="77"/>
      <c r="D9" s="78">
        <v>1</v>
      </c>
      <c r="E9" s="79"/>
      <c r="F9" s="80"/>
      <c r="G9" s="77"/>
      <c r="H9" s="81"/>
      <c r="I9" s="82"/>
      <c r="J9" s="82"/>
      <c r="K9" s="51"/>
      <c r="L9" s="83">
        <v>9</v>
      </c>
      <c r="M9" s="83"/>
      <c r="N9" s="84">
        <v>1</v>
      </c>
      <c r="O9" s="107" t="str">
        <f>REPLACE(INDEX(GroupVertices[Group], MATCH(Edges[[#This Row],[Vertex 1]],GroupVertices[Vertex],0)),1,1,"")</f>
        <v>1</v>
      </c>
      <c r="P9" s="107" t="str">
        <f>REPLACE(INDEX(GroupVertices[Group], MATCH(Edges[[#This Row],[Vertex 2]],GroupVertices[Vertex],0)),1,1,"")</f>
        <v>1</v>
      </c>
    </row>
    <row r="10" spans="1:16" ht="14.25" customHeight="1" thickTop="1" thickBot="1" x14ac:dyDescent="0.3">
      <c r="A10" s="76" t="s">
        <v>178</v>
      </c>
      <c r="B10" s="76" t="s">
        <v>208</v>
      </c>
      <c r="C10" s="77"/>
      <c r="D10" s="78">
        <v>3</v>
      </c>
      <c r="E10" s="79"/>
      <c r="F10" s="80"/>
      <c r="G10" s="77"/>
      <c r="H10" s="81"/>
      <c r="I10" s="82"/>
      <c r="J10" s="82"/>
      <c r="K10" s="51"/>
      <c r="L10" s="83">
        <v>10</v>
      </c>
      <c r="M10" s="83"/>
      <c r="N10" s="84">
        <v>3</v>
      </c>
      <c r="O10" s="107" t="str">
        <f>REPLACE(INDEX(GroupVertices[Group], MATCH(Edges[[#This Row],[Vertex 1]],GroupVertices[Vertex],0)),1,1,"")</f>
        <v>1</v>
      </c>
      <c r="P10" s="107" t="str">
        <f>REPLACE(INDEX(GroupVertices[Group], MATCH(Edges[[#This Row],[Vertex 2]],GroupVertices[Vertex],0)),1,1,"")</f>
        <v>1</v>
      </c>
    </row>
    <row r="11" spans="1:16" ht="14.25" customHeight="1" thickTop="1" thickBot="1" x14ac:dyDescent="0.3">
      <c r="A11" s="76" t="s">
        <v>181</v>
      </c>
      <c r="B11" s="76" t="s">
        <v>182</v>
      </c>
      <c r="C11" s="77"/>
      <c r="D11" s="78">
        <v>1</v>
      </c>
      <c r="E11" s="79"/>
      <c r="F11" s="80"/>
      <c r="G11" s="77"/>
      <c r="H11" s="81"/>
      <c r="I11" s="82"/>
      <c r="J11" s="82"/>
      <c r="K11" s="51"/>
      <c r="L11" s="83">
        <v>11</v>
      </c>
      <c r="M11" s="83"/>
      <c r="N11" s="84">
        <v>1</v>
      </c>
      <c r="O11" s="107" t="str">
        <f>REPLACE(INDEX(GroupVertices[Group], MATCH(Edges[[#This Row],[Vertex 1]],GroupVertices[Vertex],0)),1,1,"")</f>
        <v>18</v>
      </c>
      <c r="P11" s="107" t="str">
        <f>REPLACE(INDEX(GroupVertices[Group], MATCH(Edges[[#This Row],[Vertex 2]],GroupVertices[Vertex],0)),1,1,"")</f>
        <v>18</v>
      </c>
    </row>
    <row r="12" spans="1:16" ht="14.25" customHeight="1" thickTop="1" thickBot="1" x14ac:dyDescent="0.3">
      <c r="A12" s="76" t="s">
        <v>184</v>
      </c>
      <c r="B12" s="76" t="s">
        <v>185</v>
      </c>
      <c r="C12" s="77"/>
      <c r="D12" s="78">
        <v>3</v>
      </c>
      <c r="E12" s="79"/>
      <c r="F12" s="80"/>
      <c r="G12" s="77"/>
      <c r="H12" s="81"/>
      <c r="I12" s="82"/>
      <c r="J12" s="82"/>
      <c r="K12" s="51"/>
      <c r="L12" s="83">
        <v>12</v>
      </c>
      <c r="M12" s="83"/>
      <c r="N12" s="84">
        <v>3</v>
      </c>
      <c r="O12" s="107" t="str">
        <f>REPLACE(INDEX(GroupVertices[Group], MATCH(Edges[[#This Row],[Vertex 1]],GroupVertices[Vertex],0)),1,1,"")</f>
        <v>19</v>
      </c>
      <c r="P12" s="107" t="str">
        <f>REPLACE(INDEX(GroupVertices[Group], MATCH(Edges[[#This Row],[Vertex 2]],GroupVertices[Vertex],0)),1,1,"")</f>
        <v>19</v>
      </c>
    </row>
    <row r="13" spans="1:16" ht="14.25" customHeight="1" thickTop="1" thickBot="1" x14ac:dyDescent="0.3">
      <c r="A13" s="76" t="s">
        <v>186</v>
      </c>
      <c r="B13" s="76" t="s">
        <v>187</v>
      </c>
      <c r="C13" s="77"/>
      <c r="D13" s="78">
        <v>2</v>
      </c>
      <c r="E13" s="79"/>
      <c r="F13" s="80"/>
      <c r="G13" s="77"/>
      <c r="H13" s="81"/>
      <c r="I13" s="82"/>
      <c r="J13" s="82"/>
      <c r="K13" s="51"/>
      <c r="L13" s="83">
        <v>13</v>
      </c>
      <c r="M13" s="83"/>
      <c r="N13" s="84">
        <v>2</v>
      </c>
      <c r="O13" s="107" t="str">
        <f>REPLACE(INDEX(GroupVertices[Group], MATCH(Edges[[#This Row],[Vertex 1]],GroupVertices[Vertex],0)),1,1,"")</f>
        <v>13</v>
      </c>
      <c r="P13" s="107" t="str">
        <f>REPLACE(INDEX(GroupVertices[Group], MATCH(Edges[[#This Row],[Vertex 2]],GroupVertices[Vertex],0)),1,1,"")</f>
        <v>13</v>
      </c>
    </row>
    <row r="14" spans="1:16" ht="14.25" customHeight="1" thickTop="1" thickBot="1" x14ac:dyDescent="0.3">
      <c r="A14" s="76" t="s">
        <v>179</v>
      </c>
      <c r="B14" s="76" t="s">
        <v>188</v>
      </c>
      <c r="C14" s="77"/>
      <c r="D14" s="78">
        <v>1</v>
      </c>
      <c r="E14" s="79"/>
      <c r="F14" s="80"/>
      <c r="G14" s="77"/>
      <c r="H14" s="81"/>
      <c r="I14" s="82"/>
      <c r="J14" s="82"/>
      <c r="K14" s="51"/>
      <c r="L14" s="83">
        <v>14</v>
      </c>
      <c r="M14" s="83"/>
      <c r="N14" s="84">
        <v>1</v>
      </c>
      <c r="O14" s="107" t="str">
        <f>REPLACE(INDEX(GroupVertices[Group], MATCH(Edges[[#This Row],[Vertex 1]],GroupVertices[Vertex],0)),1,1,"")</f>
        <v>1</v>
      </c>
      <c r="P14" s="107" t="str">
        <f>REPLACE(INDEX(GroupVertices[Group], MATCH(Edges[[#This Row],[Vertex 2]],GroupVertices[Vertex],0)),1,1,"")</f>
        <v>1</v>
      </c>
    </row>
    <row r="15" spans="1:16" ht="14.25" customHeight="1" thickTop="1" thickBot="1" x14ac:dyDescent="0.3">
      <c r="A15" s="76" t="s">
        <v>179</v>
      </c>
      <c r="B15" s="76" t="s">
        <v>189</v>
      </c>
      <c r="C15" s="77"/>
      <c r="D15" s="78">
        <v>1</v>
      </c>
      <c r="E15" s="79"/>
      <c r="F15" s="80"/>
      <c r="G15" s="77"/>
      <c r="H15" s="81"/>
      <c r="I15" s="82"/>
      <c r="J15" s="82"/>
      <c r="K15" s="51"/>
      <c r="L15" s="83">
        <v>15</v>
      </c>
      <c r="M15" s="83"/>
      <c r="N15" s="84">
        <v>1</v>
      </c>
      <c r="O15" s="107" t="str">
        <f>REPLACE(INDEX(GroupVertices[Group], MATCH(Edges[[#This Row],[Vertex 1]],GroupVertices[Vertex],0)),1,1,"")</f>
        <v>1</v>
      </c>
      <c r="P15" s="107" t="str">
        <f>REPLACE(INDEX(GroupVertices[Group], MATCH(Edges[[#This Row],[Vertex 2]],GroupVertices[Vertex],0)),1,1,"")</f>
        <v>1</v>
      </c>
    </row>
    <row r="16" spans="1:16" ht="14.25" customHeight="1" thickTop="1" thickBot="1" x14ac:dyDescent="0.3">
      <c r="A16" s="76" t="s">
        <v>179</v>
      </c>
      <c r="B16" s="76" t="s">
        <v>190</v>
      </c>
      <c r="C16" s="77"/>
      <c r="D16" s="78">
        <v>1</v>
      </c>
      <c r="E16" s="79"/>
      <c r="F16" s="80"/>
      <c r="G16" s="77"/>
      <c r="H16" s="81"/>
      <c r="I16" s="82"/>
      <c r="J16" s="82"/>
      <c r="K16" s="51"/>
      <c r="L16" s="83">
        <v>16</v>
      </c>
      <c r="M16" s="83"/>
      <c r="N16" s="84">
        <v>1</v>
      </c>
      <c r="O16" s="107" t="str">
        <f>REPLACE(INDEX(GroupVertices[Group], MATCH(Edges[[#This Row],[Vertex 1]],GroupVertices[Vertex],0)),1,1,"")</f>
        <v>1</v>
      </c>
      <c r="P16" s="107" t="str">
        <f>REPLACE(INDEX(GroupVertices[Group], MATCH(Edges[[#This Row],[Vertex 2]],GroupVertices[Vertex],0)),1,1,"")</f>
        <v>1</v>
      </c>
    </row>
    <row r="17" spans="1:16" ht="14.25" customHeight="1" thickTop="1" thickBot="1" x14ac:dyDescent="0.3">
      <c r="A17" s="76" t="s">
        <v>191</v>
      </c>
      <c r="B17" s="76" t="s">
        <v>192</v>
      </c>
      <c r="C17" s="77"/>
      <c r="D17" s="78">
        <v>1</v>
      </c>
      <c r="E17" s="79"/>
      <c r="F17" s="80"/>
      <c r="G17" s="77"/>
      <c r="H17" s="81"/>
      <c r="I17" s="82"/>
      <c r="J17" s="82"/>
      <c r="K17" s="51"/>
      <c r="L17" s="83">
        <v>17</v>
      </c>
      <c r="M17" s="83"/>
      <c r="N17" s="84">
        <v>1</v>
      </c>
      <c r="O17" s="107" t="str">
        <f>REPLACE(INDEX(GroupVertices[Group], MATCH(Edges[[#This Row],[Vertex 1]],GroupVertices[Vertex],0)),1,1,"")</f>
        <v>1</v>
      </c>
      <c r="P17" s="107" t="str">
        <f>REPLACE(INDEX(GroupVertices[Group], MATCH(Edges[[#This Row],[Vertex 2]],GroupVertices[Vertex],0)),1,1,"")</f>
        <v>1</v>
      </c>
    </row>
    <row r="18" spans="1:16" ht="14.25" customHeight="1" thickTop="1" thickBot="1" x14ac:dyDescent="0.3">
      <c r="A18" s="76" t="s">
        <v>191</v>
      </c>
      <c r="B18" s="76" t="s">
        <v>193</v>
      </c>
      <c r="C18" s="77"/>
      <c r="D18" s="78">
        <v>1</v>
      </c>
      <c r="E18" s="79"/>
      <c r="F18" s="80"/>
      <c r="G18" s="77"/>
      <c r="H18" s="81"/>
      <c r="I18" s="82"/>
      <c r="J18" s="82"/>
      <c r="K18" s="51"/>
      <c r="L18" s="83">
        <v>18</v>
      </c>
      <c r="M18" s="83"/>
      <c r="N18" s="84">
        <v>1</v>
      </c>
      <c r="O18" s="107" t="str">
        <f>REPLACE(INDEX(GroupVertices[Group], MATCH(Edges[[#This Row],[Vertex 1]],GroupVertices[Vertex],0)),1,1,"")</f>
        <v>1</v>
      </c>
      <c r="P18" s="107" t="str">
        <f>REPLACE(INDEX(GroupVertices[Group], MATCH(Edges[[#This Row],[Vertex 2]],GroupVertices[Vertex],0)),1,1,"")</f>
        <v>1</v>
      </c>
    </row>
    <row r="19" spans="1:16" ht="14.25" customHeight="1" thickTop="1" thickBot="1" x14ac:dyDescent="0.3">
      <c r="A19" s="76" t="s">
        <v>191</v>
      </c>
      <c r="B19" s="76" t="s">
        <v>194</v>
      </c>
      <c r="C19" s="77"/>
      <c r="D19" s="78">
        <v>1</v>
      </c>
      <c r="E19" s="79"/>
      <c r="F19" s="80"/>
      <c r="G19" s="77"/>
      <c r="H19" s="81"/>
      <c r="I19" s="82"/>
      <c r="J19" s="82"/>
      <c r="K19" s="51"/>
      <c r="L19" s="83">
        <v>19</v>
      </c>
      <c r="M19" s="83"/>
      <c r="N19" s="84">
        <v>1</v>
      </c>
      <c r="O19" s="107" t="str">
        <f>REPLACE(INDEX(GroupVertices[Group], MATCH(Edges[[#This Row],[Vertex 1]],GroupVertices[Vertex],0)),1,1,"")</f>
        <v>1</v>
      </c>
      <c r="P19" s="107" t="str">
        <f>REPLACE(INDEX(GroupVertices[Group], MATCH(Edges[[#This Row],[Vertex 2]],GroupVertices[Vertex],0)),1,1,"")</f>
        <v>1</v>
      </c>
    </row>
    <row r="20" spans="1:16" ht="14.25" customHeight="1" thickTop="1" thickBot="1" x14ac:dyDescent="0.3">
      <c r="A20" s="76" t="s">
        <v>191</v>
      </c>
      <c r="B20" s="76" t="s">
        <v>195</v>
      </c>
      <c r="C20" s="77"/>
      <c r="D20" s="78">
        <v>1</v>
      </c>
      <c r="E20" s="79"/>
      <c r="F20" s="80"/>
      <c r="G20" s="77"/>
      <c r="H20" s="81"/>
      <c r="I20" s="82"/>
      <c r="J20" s="82"/>
      <c r="K20" s="51"/>
      <c r="L20" s="83">
        <v>20</v>
      </c>
      <c r="M20" s="83"/>
      <c r="N20" s="84">
        <v>1</v>
      </c>
      <c r="O20" s="107" t="str">
        <f>REPLACE(INDEX(GroupVertices[Group], MATCH(Edges[[#This Row],[Vertex 1]],GroupVertices[Vertex],0)),1,1,"")</f>
        <v>1</v>
      </c>
      <c r="P20" s="107" t="str">
        <f>REPLACE(INDEX(GroupVertices[Group], MATCH(Edges[[#This Row],[Vertex 2]],GroupVertices[Vertex],0)),1,1,"")</f>
        <v>1</v>
      </c>
    </row>
    <row r="21" spans="1:16" ht="14.25" customHeight="1" thickTop="1" thickBot="1" x14ac:dyDescent="0.3">
      <c r="A21" s="76" t="s">
        <v>196</v>
      </c>
      <c r="B21" s="76" t="s">
        <v>197</v>
      </c>
      <c r="C21" s="77"/>
      <c r="D21" s="78">
        <v>1</v>
      </c>
      <c r="E21" s="79"/>
      <c r="F21" s="80"/>
      <c r="G21" s="77"/>
      <c r="H21" s="81"/>
      <c r="I21" s="82"/>
      <c r="J21" s="82"/>
      <c r="K21" s="51"/>
      <c r="L21" s="83">
        <v>21</v>
      </c>
      <c r="M21" s="83"/>
      <c r="N21" s="84">
        <v>1</v>
      </c>
      <c r="O21" s="107" t="str">
        <f>REPLACE(INDEX(GroupVertices[Group], MATCH(Edges[[#This Row],[Vertex 1]],GroupVertices[Vertex],0)),1,1,"")</f>
        <v>15</v>
      </c>
      <c r="P21" s="107" t="str">
        <f>REPLACE(INDEX(GroupVertices[Group], MATCH(Edges[[#This Row],[Vertex 2]],GroupVertices[Vertex],0)),1,1,"")</f>
        <v>15</v>
      </c>
    </row>
    <row r="22" spans="1:16" ht="14.25" customHeight="1" thickTop="1" thickBot="1" x14ac:dyDescent="0.3">
      <c r="A22" s="76" t="s">
        <v>198</v>
      </c>
      <c r="B22" s="76" t="s">
        <v>199</v>
      </c>
      <c r="C22" s="77"/>
      <c r="D22" s="78">
        <v>1</v>
      </c>
      <c r="E22" s="79"/>
      <c r="F22" s="80"/>
      <c r="G22" s="77"/>
      <c r="H22" s="81"/>
      <c r="I22" s="82"/>
      <c r="J22" s="82"/>
      <c r="K22" s="51"/>
      <c r="L22" s="83">
        <v>22</v>
      </c>
      <c r="M22" s="83"/>
      <c r="N22" s="84">
        <v>1</v>
      </c>
      <c r="O22" s="107" t="str">
        <f>REPLACE(INDEX(GroupVertices[Group], MATCH(Edges[[#This Row],[Vertex 1]],GroupVertices[Vertex],0)),1,1,"")</f>
        <v>14</v>
      </c>
      <c r="P22" s="107" t="str">
        <f>REPLACE(INDEX(GroupVertices[Group], MATCH(Edges[[#This Row],[Vertex 2]],GroupVertices[Vertex],0)),1,1,"")</f>
        <v>14</v>
      </c>
    </row>
    <row r="23" spans="1:16" ht="14.25" customHeight="1" thickTop="1" thickBot="1" x14ac:dyDescent="0.3">
      <c r="A23" s="76" t="s">
        <v>200</v>
      </c>
      <c r="B23" s="76" t="s">
        <v>201</v>
      </c>
      <c r="C23" s="77"/>
      <c r="D23" s="78">
        <v>1</v>
      </c>
      <c r="E23" s="79"/>
      <c r="F23" s="80"/>
      <c r="G23" s="77"/>
      <c r="H23" s="81"/>
      <c r="I23" s="82"/>
      <c r="J23" s="82"/>
      <c r="K23" s="51"/>
      <c r="L23" s="83">
        <v>23</v>
      </c>
      <c r="M23" s="83"/>
      <c r="N23" s="84">
        <v>1</v>
      </c>
      <c r="O23" s="107" t="str">
        <f>REPLACE(INDEX(GroupVertices[Group], MATCH(Edges[[#This Row],[Vertex 1]],GroupVertices[Vertex],0)),1,1,"")</f>
        <v>2</v>
      </c>
      <c r="P23" s="107" t="str">
        <f>REPLACE(INDEX(GroupVertices[Group], MATCH(Edges[[#This Row],[Vertex 2]],GroupVertices[Vertex],0)),1,1,"")</f>
        <v>2</v>
      </c>
    </row>
    <row r="24" spans="1:16" ht="14.25" customHeight="1" thickTop="1" thickBot="1" x14ac:dyDescent="0.3">
      <c r="A24" s="76" t="s">
        <v>202</v>
      </c>
      <c r="B24" s="76" t="s">
        <v>203</v>
      </c>
      <c r="C24" s="77"/>
      <c r="D24" s="78">
        <v>2</v>
      </c>
      <c r="E24" s="79"/>
      <c r="F24" s="80"/>
      <c r="G24" s="77"/>
      <c r="H24" s="81"/>
      <c r="I24" s="82"/>
      <c r="J24" s="82"/>
      <c r="K24" s="51"/>
      <c r="L24" s="83">
        <v>24</v>
      </c>
      <c r="M24" s="83"/>
      <c r="N24" s="84">
        <v>2</v>
      </c>
      <c r="O24" s="107" t="str">
        <f>REPLACE(INDEX(GroupVertices[Group], MATCH(Edges[[#This Row],[Vertex 1]],GroupVertices[Vertex],0)),1,1,"")</f>
        <v>16</v>
      </c>
      <c r="P24" s="107" t="str">
        <f>REPLACE(INDEX(GroupVertices[Group], MATCH(Edges[[#This Row],[Vertex 2]],GroupVertices[Vertex],0)),1,1,"")</f>
        <v>16</v>
      </c>
    </row>
    <row r="25" spans="1:16" ht="14.25" customHeight="1" thickTop="1" thickBot="1" x14ac:dyDescent="0.3">
      <c r="A25" s="76" t="s">
        <v>204</v>
      </c>
      <c r="B25" s="76" t="s">
        <v>205</v>
      </c>
      <c r="C25" s="77"/>
      <c r="D25" s="78">
        <v>1</v>
      </c>
      <c r="E25" s="79"/>
      <c r="F25" s="80"/>
      <c r="G25" s="77"/>
      <c r="H25" s="81"/>
      <c r="I25" s="82"/>
      <c r="J25" s="82"/>
      <c r="K25" s="51"/>
      <c r="L25" s="83">
        <v>25</v>
      </c>
      <c r="M25" s="83"/>
      <c r="N25" s="84">
        <v>1</v>
      </c>
      <c r="O25" s="107" t="str">
        <f>REPLACE(INDEX(GroupVertices[Group], MATCH(Edges[[#This Row],[Vertex 1]],GroupVertices[Vertex],0)),1,1,"")</f>
        <v>4</v>
      </c>
      <c r="P25" s="107" t="str">
        <f>REPLACE(INDEX(GroupVertices[Group], MATCH(Edges[[#This Row],[Vertex 2]],GroupVertices[Vertex],0)),1,1,"")</f>
        <v>4</v>
      </c>
    </row>
    <row r="26" spans="1:16" ht="14.25" customHeight="1" thickTop="1" thickBot="1" x14ac:dyDescent="0.3">
      <c r="A26" s="76" t="s">
        <v>204</v>
      </c>
      <c r="B26" s="76" t="s">
        <v>206</v>
      </c>
      <c r="C26" s="77"/>
      <c r="D26" s="78">
        <v>1</v>
      </c>
      <c r="E26" s="79"/>
      <c r="F26" s="80"/>
      <c r="G26" s="77"/>
      <c r="H26" s="81"/>
      <c r="I26" s="82"/>
      <c r="J26" s="82"/>
      <c r="K26" s="51"/>
      <c r="L26" s="83">
        <v>26</v>
      </c>
      <c r="M26" s="83"/>
      <c r="N26" s="84">
        <v>1</v>
      </c>
      <c r="O26" s="107" t="str">
        <f>REPLACE(INDEX(GroupVertices[Group], MATCH(Edges[[#This Row],[Vertex 1]],GroupVertices[Vertex],0)),1,1,"")</f>
        <v>4</v>
      </c>
      <c r="P26" s="107" t="str">
        <f>REPLACE(INDEX(GroupVertices[Group], MATCH(Edges[[#This Row],[Vertex 2]],GroupVertices[Vertex],0)),1,1,"")</f>
        <v>4</v>
      </c>
    </row>
    <row r="27" spans="1:16" ht="14.25" customHeight="1" thickTop="1" thickBot="1" x14ac:dyDescent="0.3">
      <c r="A27" s="76" t="s">
        <v>192</v>
      </c>
      <c r="B27" s="76" t="s">
        <v>193</v>
      </c>
      <c r="C27" s="77"/>
      <c r="D27" s="78">
        <v>1</v>
      </c>
      <c r="E27" s="79"/>
      <c r="F27" s="80"/>
      <c r="G27" s="77"/>
      <c r="H27" s="81"/>
      <c r="I27" s="82"/>
      <c r="J27" s="82"/>
      <c r="K27" s="51"/>
      <c r="L27" s="83">
        <v>27</v>
      </c>
      <c r="M27" s="83"/>
      <c r="N27" s="84">
        <v>1</v>
      </c>
      <c r="O27" s="107" t="str">
        <f>REPLACE(INDEX(GroupVertices[Group], MATCH(Edges[[#This Row],[Vertex 1]],GroupVertices[Vertex],0)),1,1,"")</f>
        <v>1</v>
      </c>
      <c r="P27" s="107" t="str">
        <f>REPLACE(INDEX(GroupVertices[Group], MATCH(Edges[[#This Row],[Vertex 2]],GroupVertices[Vertex],0)),1,1,"")</f>
        <v>1</v>
      </c>
    </row>
    <row r="28" spans="1:16" ht="14.25" customHeight="1" thickTop="1" thickBot="1" x14ac:dyDescent="0.3">
      <c r="A28" s="76" t="s">
        <v>192</v>
      </c>
      <c r="B28" s="76" t="s">
        <v>194</v>
      </c>
      <c r="C28" s="77"/>
      <c r="D28" s="78">
        <v>1</v>
      </c>
      <c r="E28" s="79"/>
      <c r="F28" s="80"/>
      <c r="G28" s="77"/>
      <c r="H28" s="81"/>
      <c r="I28" s="82"/>
      <c r="J28" s="82"/>
      <c r="K28" s="51"/>
      <c r="L28" s="83">
        <v>28</v>
      </c>
      <c r="M28" s="83"/>
      <c r="N28" s="84">
        <v>1</v>
      </c>
      <c r="O28" s="107" t="str">
        <f>REPLACE(INDEX(GroupVertices[Group], MATCH(Edges[[#This Row],[Vertex 1]],GroupVertices[Vertex],0)),1,1,"")</f>
        <v>1</v>
      </c>
      <c r="P28" s="107" t="str">
        <f>REPLACE(INDEX(GroupVertices[Group], MATCH(Edges[[#This Row],[Vertex 2]],GroupVertices[Vertex],0)),1,1,"")</f>
        <v>1</v>
      </c>
    </row>
    <row r="29" spans="1:16" ht="14.25" customHeight="1" thickTop="1" thickBot="1" x14ac:dyDescent="0.3">
      <c r="A29" s="76" t="s">
        <v>192</v>
      </c>
      <c r="B29" s="76" t="s">
        <v>195</v>
      </c>
      <c r="C29" s="77"/>
      <c r="D29" s="78">
        <v>1</v>
      </c>
      <c r="E29" s="79"/>
      <c r="F29" s="80"/>
      <c r="G29" s="77"/>
      <c r="H29" s="81"/>
      <c r="I29" s="82"/>
      <c r="J29" s="82"/>
      <c r="K29" s="51"/>
      <c r="L29" s="83">
        <v>29</v>
      </c>
      <c r="M29" s="83"/>
      <c r="N29" s="84">
        <v>1</v>
      </c>
      <c r="O29" s="107" t="str">
        <f>REPLACE(INDEX(GroupVertices[Group], MATCH(Edges[[#This Row],[Vertex 1]],GroupVertices[Vertex],0)),1,1,"")</f>
        <v>1</v>
      </c>
      <c r="P29" s="107" t="str">
        <f>REPLACE(INDEX(GroupVertices[Group], MATCH(Edges[[#This Row],[Vertex 2]],GroupVertices[Vertex],0)),1,1,"")</f>
        <v>1</v>
      </c>
    </row>
    <row r="30" spans="1:16" ht="14.25" customHeight="1" thickTop="1" thickBot="1" x14ac:dyDescent="0.3">
      <c r="A30" s="76" t="s">
        <v>207</v>
      </c>
      <c r="B30" s="76" t="s">
        <v>208</v>
      </c>
      <c r="C30" s="77"/>
      <c r="D30" s="78">
        <v>2</v>
      </c>
      <c r="E30" s="79"/>
      <c r="F30" s="80"/>
      <c r="G30" s="77"/>
      <c r="H30" s="81"/>
      <c r="I30" s="82"/>
      <c r="J30" s="82"/>
      <c r="K30" s="51"/>
      <c r="L30" s="83">
        <v>30</v>
      </c>
      <c r="M30" s="83"/>
      <c r="N30" s="84">
        <v>2</v>
      </c>
      <c r="O30" s="107" t="str">
        <f>REPLACE(INDEX(GroupVertices[Group], MATCH(Edges[[#This Row],[Vertex 1]],GroupVertices[Vertex],0)),1,1,"")</f>
        <v>1</v>
      </c>
      <c r="P30" s="107" t="str">
        <f>REPLACE(INDEX(GroupVertices[Group], MATCH(Edges[[#This Row],[Vertex 2]],GroupVertices[Vertex],0)),1,1,"")</f>
        <v>1</v>
      </c>
    </row>
    <row r="31" spans="1:16" ht="14.25" customHeight="1" thickTop="1" thickBot="1" x14ac:dyDescent="0.3">
      <c r="A31" s="76" t="s">
        <v>193</v>
      </c>
      <c r="B31" s="76" t="s">
        <v>194</v>
      </c>
      <c r="C31" s="77"/>
      <c r="D31" s="78">
        <v>2</v>
      </c>
      <c r="E31" s="79"/>
      <c r="F31" s="80"/>
      <c r="G31" s="77"/>
      <c r="H31" s="81"/>
      <c r="I31" s="82"/>
      <c r="J31" s="82"/>
      <c r="K31" s="51"/>
      <c r="L31" s="83">
        <v>31</v>
      </c>
      <c r="M31" s="83"/>
      <c r="N31" s="84">
        <v>2</v>
      </c>
      <c r="O31" s="107" t="str">
        <f>REPLACE(INDEX(GroupVertices[Group], MATCH(Edges[[#This Row],[Vertex 1]],GroupVertices[Vertex],0)),1,1,"")</f>
        <v>1</v>
      </c>
      <c r="P31" s="107" t="str">
        <f>REPLACE(INDEX(GroupVertices[Group], MATCH(Edges[[#This Row],[Vertex 2]],GroupVertices[Vertex],0)),1,1,"")</f>
        <v>1</v>
      </c>
    </row>
    <row r="32" spans="1:16" ht="14.25" customHeight="1" thickTop="1" thickBot="1" x14ac:dyDescent="0.3">
      <c r="A32" s="76" t="s">
        <v>193</v>
      </c>
      <c r="B32" s="76" t="s">
        <v>195</v>
      </c>
      <c r="C32" s="77"/>
      <c r="D32" s="78">
        <v>2</v>
      </c>
      <c r="E32" s="79"/>
      <c r="F32" s="80"/>
      <c r="G32" s="77"/>
      <c r="H32" s="81"/>
      <c r="I32" s="82"/>
      <c r="J32" s="82"/>
      <c r="K32" s="51"/>
      <c r="L32" s="83">
        <v>32</v>
      </c>
      <c r="M32" s="83"/>
      <c r="N32" s="84">
        <v>2</v>
      </c>
      <c r="O32" s="107" t="str">
        <f>REPLACE(INDEX(GroupVertices[Group], MATCH(Edges[[#This Row],[Vertex 1]],GroupVertices[Vertex],0)),1,1,"")</f>
        <v>1</v>
      </c>
      <c r="P32" s="107" t="str">
        <f>REPLACE(INDEX(GroupVertices[Group], MATCH(Edges[[#This Row],[Vertex 2]],GroupVertices[Vertex],0)),1,1,"")</f>
        <v>1</v>
      </c>
    </row>
    <row r="33" spans="1:16" ht="14.25" customHeight="1" thickTop="1" thickBot="1" x14ac:dyDescent="0.3">
      <c r="A33" s="76" t="s">
        <v>193</v>
      </c>
      <c r="B33" s="76" t="s">
        <v>209</v>
      </c>
      <c r="C33" s="77"/>
      <c r="D33" s="78">
        <v>1</v>
      </c>
      <c r="E33" s="79"/>
      <c r="F33" s="80"/>
      <c r="G33" s="77"/>
      <c r="H33" s="81"/>
      <c r="I33" s="82"/>
      <c r="J33" s="82"/>
      <c r="K33" s="51"/>
      <c r="L33" s="83">
        <v>33</v>
      </c>
      <c r="M33" s="83"/>
      <c r="N33" s="84">
        <v>1</v>
      </c>
      <c r="O33" s="107" t="str">
        <f>REPLACE(INDEX(GroupVertices[Group], MATCH(Edges[[#This Row],[Vertex 1]],GroupVertices[Vertex],0)),1,1,"")</f>
        <v>1</v>
      </c>
      <c r="P33" s="107" t="str">
        <f>REPLACE(INDEX(GroupVertices[Group], MATCH(Edges[[#This Row],[Vertex 2]],GroupVertices[Vertex],0)),1,1,"")</f>
        <v>1</v>
      </c>
    </row>
    <row r="34" spans="1:16" ht="14.25" customHeight="1" thickTop="1" thickBot="1" x14ac:dyDescent="0.3">
      <c r="A34" s="76" t="s">
        <v>210</v>
      </c>
      <c r="B34" s="76" t="s">
        <v>211</v>
      </c>
      <c r="C34" s="77"/>
      <c r="D34" s="78">
        <v>1</v>
      </c>
      <c r="E34" s="79"/>
      <c r="F34" s="80"/>
      <c r="G34" s="77"/>
      <c r="H34" s="81"/>
      <c r="I34" s="82"/>
      <c r="J34" s="82"/>
      <c r="K34" s="51"/>
      <c r="L34" s="83">
        <v>34</v>
      </c>
      <c r="M34" s="83"/>
      <c r="N34" s="84">
        <v>1</v>
      </c>
      <c r="O34" s="107" t="str">
        <f>REPLACE(INDEX(GroupVertices[Group], MATCH(Edges[[#This Row],[Vertex 1]],GroupVertices[Vertex],0)),1,1,"")</f>
        <v>3</v>
      </c>
      <c r="P34" s="107" t="str">
        <f>REPLACE(INDEX(GroupVertices[Group], MATCH(Edges[[#This Row],[Vertex 2]],GroupVertices[Vertex],0)),1,1,"")</f>
        <v>3</v>
      </c>
    </row>
    <row r="35" spans="1:16" ht="14.25" customHeight="1" thickTop="1" thickBot="1" x14ac:dyDescent="0.3">
      <c r="A35" s="76" t="s">
        <v>210</v>
      </c>
      <c r="B35" s="76" t="s">
        <v>212</v>
      </c>
      <c r="C35" s="77"/>
      <c r="D35" s="78">
        <v>1</v>
      </c>
      <c r="E35" s="79"/>
      <c r="F35" s="80"/>
      <c r="G35" s="77"/>
      <c r="H35" s="81"/>
      <c r="I35" s="82"/>
      <c r="J35" s="82"/>
      <c r="K35" s="51"/>
      <c r="L35" s="83">
        <v>35</v>
      </c>
      <c r="M35" s="83"/>
      <c r="N35" s="84">
        <v>1</v>
      </c>
      <c r="O35" s="107" t="str">
        <f>REPLACE(INDEX(GroupVertices[Group], MATCH(Edges[[#This Row],[Vertex 1]],GroupVertices[Vertex],0)),1,1,"")</f>
        <v>3</v>
      </c>
      <c r="P35" s="107" t="str">
        <f>REPLACE(INDEX(GroupVertices[Group], MATCH(Edges[[#This Row],[Vertex 2]],GroupVertices[Vertex],0)),1,1,"")</f>
        <v>3</v>
      </c>
    </row>
    <row r="36" spans="1:16" ht="14.25" customHeight="1" thickTop="1" thickBot="1" x14ac:dyDescent="0.3">
      <c r="A36" s="76" t="s">
        <v>213</v>
      </c>
      <c r="B36" s="76" t="s">
        <v>214</v>
      </c>
      <c r="C36" s="77"/>
      <c r="D36" s="78">
        <v>1</v>
      </c>
      <c r="E36" s="79"/>
      <c r="F36" s="80"/>
      <c r="G36" s="77"/>
      <c r="H36" s="81"/>
      <c r="I36" s="82"/>
      <c r="J36" s="82"/>
      <c r="K36" s="51"/>
      <c r="L36" s="83">
        <v>36</v>
      </c>
      <c r="M36" s="83"/>
      <c r="N36" s="84">
        <v>1</v>
      </c>
      <c r="O36" s="107" t="str">
        <f>REPLACE(INDEX(GroupVertices[Group], MATCH(Edges[[#This Row],[Vertex 1]],GroupVertices[Vertex],0)),1,1,"")</f>
        <v>17</v>
      </c>
      <c r="P36" s="107" t="str">
        <f>REPLACE(INDEX(GroupVertices[Group], MATCH(Edges[[#This Row],[Vertex 2]],GroupVertices[Vertex],0)),1,1,"")</f>
        <v>17</v>
      </c>
    </row>
    <row r="37" spans="1:16" ht="14.25" customHeight="1" thickTop="1" thickBot="1" x14ac:dyDescent="0.3">
      <c r="A37" s="76" t="s">
        <v>194</v>
      </c>
      <c r="B37" s="76" t="s">
        <v>195</v>
      </c>
      <c r="C37" s="77"/>
      <c r="D37" s="78">
        <v>2</v>
      </c>
      <c r="E37" s="79"/>
      <c r="F37" s="80"/>
      <c r="G37" s="77"/>
      <c r="H37" s="81"/>
      <c r="I37" s="82"/>
      <c r="J37" s="82"/>
      <c r="K37" s="51"/>
      <c r="L37" s="83">
        <v>37</v>
      </c>
      <c r="M37" s="83"/>
      <c r="N37" s="84">
        <v>2</v>
      </c>
      <c r="O37" s="107" t="str">
        <f>REPLACE(INDEX(GroupVertices[Group], MATCH(Edges[[#This Row],[Vertex 1]],GroupVertices[Vertex],0)),1,1,"")</f>
        <v>1</v>
      </c>
      <c r="P37" s="107" t="str">
        <f>REPLACE(INDEX(GroupVertices[Group], MATCH(Edges[[#This Row],[Vertex 2]],GroupVertices[Vertex],0)),1,1,"")</f>
        <v>1</v>
      </c>
    </row>
    <row r="38" spans="1:16" ht="14.25" customHeight="1" thickTop="1" thickBot="1" x14ac:dyDescent="0.3">
      <c r="A38" s="76" t="s">
        <v>194</v>
      </c>
      <c r="B38" s="76" t="s">
        <v>209</v>
      </c>
      <c r="C38" s="77"/>
      <c r="D38" s="78">
        <v>1</v>
      </c>
      <c r="E38" s="79"/>
      <c r="F38" s="80"/>
      <c r="G38" s="77"/>
      <c r="H38" s="81"/>
      <c r="I38" s="82"/>
      <c r="J38" s="82"/>
      <c r="K38" s="51"/>
      <c r="L38" s="83">
        <v>38</v>
      </c>
      <c r="M38" s="83"/>
      <c r="N38" s="84">
        <v>1</v>
      </c>
      <c r="O38" s="107" t="str">
        <f>REPLACE(INDEX(GroupVertices[Group], MATCH(Edges[[#This Row],[Vertex 1]],GroupVertices[Vertex],0)),1,1,"")</f>
        <v>1</v>
      </c>
      <c r="P38" s="107" t="str">
        <f>REPLACE(INDEX(GroupVertices[Group], MATCH(Edges[[#This Row],[Vertex 2]],GroupVertices[Vertex],0)),1,1,"")</f>
        <v>1</v>
      </c>
    </row>
    <row r="39" spans="1:16" ht="14.25" customHeight="1" thickTop="1" thickBot="1" x14ac:dyDescent="0.3">
      <c r="A39" s="76" t="s">
        <v>215</v>
      </c>
      <c r="B39" s="76" t="s">
        <v>216</v>
      </c>
      <c r="C39" s="77"/>
      <c r="D39" s="78">
        <v>1</v>
      </c>
      <c r="E39" s="79"/>
      <c r="F39" s="80"/>
      <c r="G39" s="77"/>
      <c r="H39" s="81"/>
      <c r="I39" s="82"/>
      <c r="J39" s="82"/>
      <c r="K39" s="51"/>
      <c r="L39" s="83">
        <v>39</v>
      </c>
      <c r="M39" s="83"/>
      <c r="N39" s="84">
        <v>1</v>
      </c>
      <c r="O39" s="107" t="str">
        <f>REPLACE(INDEX(GroupVertices[Group], MATCH(Edges[[#This Row],[Vertex 1]],GroupVertices[Vertex],0)),1,1,"")</f>
        <v>8</v>
      </c>
      <c r="P39" s="107" t="str">
        <f>REPLACE(INDEX(GroupVertices[Group], MATCH(Edges[[#This Row],[Vertex 2]],GroupVertices[Vertex],0)),1,1,"")</f>
        <v>8</v>
      </c>
    </row>
    <row r="40" spans="1:16" ht="14.25" customHeight="1" thickTop="1" thickBot="1" x14ac:dyDescent="0.3">
      <c r="A40" s="76" t="s">
        <v>217</v>
      </c>
      <c r="B40" s="76" t="s">
        <v>218</v>
      </c>
      <c r="C40" s="77"/>
      <c r="D40" s="78">
        <v>1</v>
      </c>
      <c r="E40" s="79"/>
      <c r="F40" s="80"/>
      <c r="G40" s="77"/>
      <c r="H40" s="81"/>
      <c r="I40" s="82"/>
      <c r="J40" s="82"/>
      <c r="K40" s="51"/>
      <c r="L40" s="83">
        <v>40</v>
      </c>
      <c r="M40" s="83"/>
      <c r="N40" s="84">
        <v>1</v>
      </c>
      <c r="O40" s="107" t="str">
        <f>REPLACE(INDEX(GroupVertices[Group], MATCH(Edges[[#This Row],[Vertex 1]],GroupVertices[Vertex],0)),1,1,"")</f>
        <v>5</v>
      </c>
      <c r="P40" s="107" t="str">
        <f>REPLACE(INDEX(GroupVertices[Group], MATCH(Edges[[#This Row],[Vertex 2]],GroupVertices[Vertex],0)),1,1,"")</f>
        <v>5</v>
      </c>
    </row>
    <row r="41" spans="1:16" ht="14.25" customHeight="1" thickTop="1" thickBot="1" x14ac:dyDescent="0.3">
      <c r="A41" s="76" t="s">
        <v>217</v>
      </c>
      <c r="B41" s="76" t="s">
        <v>219</v>
      </c>
      <c r="C41" s="77"/>
      <c r="D41" s="78">
        <v>1</v>
      </c>
      <c r="E41" s="79"/>
      <c r="F41" s="80"/>
      <c r="G41" s="77"/>
      <c r="H41" s="81"/>
      <c r="I41" s="82"/>
      <c r="J41" s="82"/>
      <c r="K41" s="51"/>
      <c r="L41" s="83">
        <v>41</v>
      </c>
      <c r="M41" s="83"/>
      <c r="N41" s="84">
        <v>1</v>
      </c>
      <c r="O41" s="107" t="str">
        <f>REPLACE(INDEX(GroupVertices[Group], MATCH(Edges[[#This Row],[Vertex 1]],GroupVertices[Vertex],0)),1,1,"")</f>
        <v>5</v>
      </c>
      <c r="P41" s="107" t="str">
        <f>REPLACE(INDEX(GroupVertices[Group], MATCH(Edges[[#This Row],[Vertex 2]],GroupVertices[Vertex],0)),1,1,"")</f>
        <v>5</v>
      </c>
    </row>
    <row r="42" spans="1:16" ht="14.25" customHeight="1" thickTop="1" thickBot="1" x14ac:dyDescent="0.3">
      <c r="A42" s="76" t="s">
        <v>218</v>
      </c>
      <c r="B42" s="76" t="s">
        <v>219</v>
      </c>
      <c r="C42" s="77"/>
      <c r="D42" s="78">
        <v>1</v>
      </c>
      <c r="E42" s="79"/>
      <c r="F42" s="80"/>
      <c r="G42" s="77"/>
      <c r="H42" s="81"/>
      <c r="I42" s="82"/>
      <c r="J42" s="82"/>
      <c r="K42" s="51"/>
      <c r="L42" s="83">
        <v>42</v>
      </c>
      <c r="M42" s="83"/>
      <c r="N42" s="84">
        <v>1</v>
      </c>
      <c r="O42" s="107" t="str">
        <f>REPLACE(INDEX(GroupVertices[Group], MATCH(Edges[[#This Row],[Vertex 1]],GroupVertices[Vertex],0)),1,1,"")</f>
        <v>5</v>
      </c>
      <c r="P42" s="107" t="str">
        <f>REPLACE(INDEX(GroupVertices[Group], MATCH(Edges[[#This Row],[Vertex 2]],GroupVertices[Vertex],0)),1,1,"")</f>
        <v>5</v>
      </c>
    </row>
    <row r="43" spans="1:16" ht="14.25" customHeight="1" thickTop="1" thickBot="1" x14ac:dyDescent="0.3">
      <c r="A43" s="76" t="s">
        <v>205</v>
      </c>
      <c r="B43" s="76" t="s">
        <v>206</v>
      </c>
      <c r="C43" s="77"/>
      <c r="D43" s="78">
        <v>1</v>
      </c>
      <c r="E43" s="79"/>
      <c r="F43" s="80"/>
      <c r="G43" s="77"/>
      <c r="H43" s="81"/>
      <c r="I43" s="82"/>
      <c r="J43" s="82"/>
      <c r="K43" s="51"/>
      <c r="L43" s="83">
        <v>43</v>
      </c>
      <c r="M43" s="83"/>
      <c r="N43" s="84">
        <v>1</v>
      </c>
      <c r="O43" s="107" t="str">
        <f>REPLACE(INDEX(GroupVertices[Group], MATCH(Edges[[#This Row],[Vertex 1]],GroupVertices[Vertex],0)),1,1,"")</f>
        <v>4</v>
      </c>
      <c r="P43" s="107" t="str">
        <f>REPLACE(INDEX(GroupVertices[Group], MATCH(Edges[[#This Row],[Vertex 2]],GroupVertices[Vertex],0)),1,1,"")</f>
        <v>4</v>
      </c>
    </row>
    <row r="44" spans="1:16" ht="14.25" customHeight="1" thickTop="1" thickBot="1" x14ac:dyDescent="0.3">
      <c r="A44" s="76" t="s">
        <v>211</v>
      </c>
      <c r="B44" s="76" t="s">
        <v>212</v>
      </c>
      <c r="C44" s="77"/>
      <c r="D44" s="78">
        <v>2</v>
      </c>
      <c r="E44" s="79"/>
      <c r="F44" s="80"/>
      <c r="G44" s="77"/>
      <c r="H44" s="81"/>
      <c r="I44" s="82"/>
      <c r="J44" s="82"/>
      <c r="K44" s="51"/>
      <c r="L44" s="83">
        <v>44</v>
      </c>
      <c r="M44" s="83"/>
      <c r="N44" s="84">
        <v>2</v>
      </c>
      <c r="O44" s="107" t="str">
        <f>REPLACE(INDEX(GroupVertices[Group], MATCH(Edges[[#This Row],[Vertex 1]],GroupVertices[Vertex],0)),1,1,"")</f>
        <v>3</v>
      </c>
      <c r="P44" s="107" t="str">
        <f>REPLACE(INDEX(GroupVertices[Group], MATCH(Edges[[#This Row],[Vertex 2]],GroupVertices[Vertex],0)),1,1,"")</f>
        <v>3</v>
      </c>
    </row>
    <row r="45" spans="1:16" ht="14.25" customHeight="1" thickTop="1" thickBot="1" x14ac:dyDescent="0.3">
      <c r="A45" s="76" t="s">
        <v>220</v>
      </c>
      <c r="B45" s="76" t="s">
        <v>221</v>
      </c>
      <c r="C45" s="77"/>
      <c r="D45" s="78">
        <v>2</v>
      </c>
      <c r="E45" s="79"/>
      <c r="F45" s="80"/>
      <c r="G45" s="77"/>
      <c r="H45" s="81"/>
      <c r="I45" s="82"/>
      <c r="J45" s="82"/>
      <c r="K45" s="51"/>
      <c r="L45" s="83">
        <v>45</v>
      </c>
      <c r="M45" s="83"/>
      <c r="N45" s="84">
        <v>2</v>
      </c>
      <c r="O45" s="107" t="str">
        <f>REPLACE(INDEX(GroupVertices[Group], MATCH(Edges[[#This Row],[Vertex 1]],GroupVertices[Vertex],0)),1,1,"")</f>
        <v>6</v>
      </c>
      <c r="P45" s="107" t="str">
        <f>REPLACE(INDEX(GroupVertices[Group], MATCH(Edges[[#This Row],[Vertex 2]],GroupVertices[Vertex],0)),1,1,"")</f>
        <v>6</v>
      </c>
    </row>
    <row r="46" spans="1:16" ht="14.25" customHeight="1" thickTop="1" thickBot="1" x14ac:dyDescent="0.3">
      <c r="A46" s="76" t="s">
        <v>222</v>
      </c>
      <c r="B46" s="76" t="s">
        <v>209</v>
      </c>
      <c r="C46" s="77"/>
      <c r="D46" s="78">
        <v>2</v>
      </c>
      <c r="E46" s="79"/>
      <c r="F46" s="80"/>
      <c r="G46" s="77"/>
      <c r="H46" s="81"/>
      <c r="I46" s="82"/>
      <c r="J46" s="82"/>
      <c r="K46" s="51"/>
      <c r="L46" s="83">
        <v>46</v>
      </c>
      <c r="M46" s="83"/>
      <c r="N46" s="84">
        <v>2</v>
      </c>
      <c r="O46" s="107" t="str">
        <f>REPLACE(INDEX(GroupVertices[Group], MATCH(Edges[[#This Row],[Vertex 1]],GroupVertices[Vertex],0)),1,1,"")</f>
        <v>1</v>
      </c>
      <c r="P46" s="107" t="str">
        <f>REPLACE(INDEX(GroupVertices[Group], MATCH(Edges[[#This Row],[Vertex 2]],GroupVertices[Vertex],0)),1,1,"")</f>
        <v>1</v>
      </c>
    </row>
    <row r="47" spans="1:16" ht="14.25" customHeight="1" thickTop="1" thickBot="1" x14ac:dyDescent="0.3">
      <c r="A47" s="76" t="s">
        <v>195</v>
      </c>
      <c r="B47" s="76" t="s">
        <v>209</v>
      </c>
      <c r="C47" s="77"/>
      <c r="D47" s="78">
        <v>1</v>
      </c>
      <c r="E47" s="79"/>
      <c r="F47" s="80"/>
      <c r="G47" s="77"/>
      <c r="H47" s="81"/>
      <c r="I47" s="82"/>
      <c r="J47" s="82"/>
      <c r="K47" s="51"/>
      <c r="L47" s="83">
        <v>47</v>
      </c>
      <c r="M47" s="83"/>
      <c r="N47" s="84">
        <v>1</v>
      </c>
      <c r="O47" s="107" t="str">
        <f>REPLACE(INDEX(GroupVertices[Group], MATCH(Edges[[#This Row],[Vertex 1]],GroupVertices[Vertex],0)),1,1,"")</f>
        <v>1</v>
      </c>
      <c r="P47" s="107" t="str">
        <f>REPLACE(INDEX(GroupVertices[Group], MATCH(Edges[[#This Row],[Vertex 2]],GroupVertices[Vertex],0)),1,1,"")</f>
        <v>1</v>
      </c>
    </row>
    <row r="48" spans="1:16" ht="14.25" customHeight="1" thickTop="1" thickBot="1" x14ac:dyDescent="0.3">
      <c r="A48" s="76" t="s">
        <v>223</v>
      </c>
      <c r="B48" s="76" t="s">
        <v>224</v>
      </c>
      <c r="C48" s="77"/>
      <c r="D48" s="78">
        <v>3</v>
      </c>
      <c r="E48" s="79"/>
      <c r="F48" s="80"/>
      <c r="G48" s="77"/>
      <c r="H48" s="81"/>
      <c r="I48" s="82"/>
      <c r="J48" s="82"/>
      <c r="K48" s="51"/>
      <c r="L48" s="83">
        <v>48</v>
      </c>
      <c r="M48" s="83"/>
      <c r="N48" s="84">
        <v>3</v>
      </c>
      <c r="O48" s="107" t="str">
        <f>REPLACE(INDEX(GroupVertices[Group], MATCH(Edges[[#This Row],[Vertex 1]],GroupVertices[Vertex],0)),1,1,"")</f>
        <v>9</v>
      </c>
      <c r="P48" s="107" t="str">
        <f>REPLACE(INDEX(GroupVertices[Group], MATCH(Edges[[#This Row],[Vertex 2]],GroupVertices[Vertex],0)),1,1,"")</f>
        <v>9</v>
      </c>
    </row>
    <row r="49" spans="1:16" ht="14.25" customHeight="1" thickTop="1" thickBot="1" x14ac:dyDescent="0.3">
      <c r="A49" s="76" t="s">
        <v>225</v>
      </c>
      <c r="B49" s="76" t="s">
        <v>226</v>
      </c>
      <c r="C49" s="77"/>
      <c r="D49" s="78">
        <v>3</v>
      </c>
      <c r="E49" s="79"/>
      <c r="F49" s="80"/>
      <c r="G49" s="77"/>
      <c r="H49" s="81"/>
      <c r="I49" s="82"/>
      <c r="J49" s="82"/>
      <c r="K49" s="51"/>
      <c r="L49" s="83">
        <v>49</v>
      </c>
      <c r="M49" s="83"/>
      <c r="N49" s="84">
        <v>3</v>
      </c>
      <c r="O49" s="107" t="str">
        <f>REPLACE(INDEX(GroupVertices[Group], MATCH(Edges[[#This Row],[Vertex 1]],GroupVertices[Vertex],0)),1,1,"")</f>
        <v>12</v>
      </c>
      <c r="P49" s="107" t="str">
        <f>REPLACE(INDEX(GroupVertices[Group], MATCH(Edges[[#This Row],[Vertex 2]],GroupVertices[Vertex],0)),1,1,"")</f>
        <v>12</v>
      </c>
    </row>
    <row r="50" spans="1:16" ht="14.25" customHeight="1" thickTop="1" thickBot="1" x14ac:dyDescent="0.3">
      <c r="A50" s="76" t="s">
        <v>227</v>
      </c>
      <c r="B50" s="76" t="s">
        <v>228</v>
      </c>
      <c r="C50" s="77"/>
      <c r="D50" s="78">
        <v>10</v>
      </c>
      <c r="E50" s="79"/>
      <c r="F50" s="80"/>
      <c r="G50" s="77"/>
      <c r="H50" s="81"/>
      <c r="I50" s="82"/>
      <c r="J50" s="82"/>
      <c r="K50" s="51"/>
      <c r="L50" s="83">
        <v>50</v>
      </c>
      <c r="M50" s="83"/>
      <c r="N50" s="84">
        <v>10</v>
      </c>
      <c r="O50" s="107" t="str">
        <f>REPLACE(INDEX(GroupVertices[Group], MATCH(Edges[[#This Row],[Vertex 1]],GroupVertices[Vertex],0)),1,1,"")</f>
        <v>2</v>
      </c>
      <c r="P50" s="107" t="str">
        <f>REPLACE(INDEX(GroupVertices[Group], MATCH(Edges[[#This Row],[Vertex 2]],GroupVertices[Vertex],0)),1,1,"")</f>
        <v>2</v>
      </c>
    </row>
    <row r="51" spans="1:16" ht="14.25" customHeight="1" thickTop="1" thickBot="1" x14ac:dyDescent="0.3">
      <c r="A51" s="76" t="s">
        <v>227</v>
      </c>
      <c r="B51" s="76" t="s">
        <v>201</v>
      </c>
      <c r="C51" s="77"/>
      <c r="D51" s="78">
        <v>1</v>
      </c>
      <c r="E51" s="79"/>
      <c r="F51" s="80"/>
      <c r="G51" s="77"/>
      <c r="H51" s="81"/>
      <c r="I51" s="82"/>
      <c r="J51" s="82"/>
      <c r="K51" s="51"/>
      <c r="L51" s="83">
        <v>51</v>
      </c>
      <c r="M51" s="83"/>
      <c r="N51" s="84">
        <v>1</v>
      </c>
      <c r="O51" s="107" t="str">
        <f>REPLACE(INDEX(GroupVertices[Group], MATCH(Edges[[#This Row],[Vertex 1]],GroupVertices[Vertex],0)),1,1,"")</f>
        <v>2</v>
      </c>
      <c r="P51" s="107" t="str">
        <f>REPLACE(INDEX(GroupVertices[Group], MATCH(Edges[[#This Row],[Vertex 2]],GroupVertices[Vertex],0)),1,1,"")</f>
        <v>2</v>
      </c>
    </row>
    <row r="52" spans="1:16" ht="14.25" customHeight="1" thickTop="1" thickBot="1" x14ac:dyDescent="0.3">
      <c r="A52" s="76" t="s">
        <v>229</v>
      </c>
      <c r="B52" s="76" t="s">
        <v>230</v>
      </c>
      <c r="C52" s="77"/>
      <c r="D52" s="78">
        <v>2</v>
      </c>
      <c r="E52" s="79"/>
      <c r="F52" s="80"/>
      <c r="G52" s="77"/>
      <c r="H52" s="81"/>
      <c r="I52" s="82"/>
      <c r="J52" s="82"/>
      <c r="K52" s="51"/>
      <c r="L52" s="83">
        <v>52</v>
      </c>
      <c r="M52" s="83"/>
      <c r="N52" s="84">
        <v>2</v>
      </c>
      <c r="O52" s="107" t="str">
        <f>REPLACE(INDEX(GroupVertices[Group], MATCH(Edges[[#This Row],[Vertex 1]],GroupVertices[Vertex],0)),1,1,"")</f>
        <v>11</v>
      </c>
      <c r="P52" s="107" t="str">
        <f>REPLACE(INDEX(GroupVertices[Group], MATCH(Edges[[#This Row],[Vertex 2]],GroupVertices[Vertex],0)),1,1,"")</f>
        <v>11</v>
      </c>
    </row>
    <row r="53" spans="1:16" ht="14.25" customHeight="1" thickTop="1" thickBot="1" x14ac:dyDescent="0.3">
      <c r="A53" s="76" t="s">
        <v>231</v>
      </c>
      <c r="B53" s="76" t="s">
        <v>232</v>
      </c>
      <c r="C53" s="87"/>
      <c r="D53" s="88">
        <v>1</v>
      </c>
      <c r="E53" s="89"/>
      <c r="F53" s="90"/>
      <c r="G53" s="87"/>
      <c r="H53" s="91"/>
      <c r="I53" s="92"/>
      <c r="J53" s="92"/>
      <c r="K53" s="93"/>
      <c r="L53" s="86">
        <v>53</v>
      </c>
      <c r="M53" s="86"/>
      <c r="N53" s="84">
        <v>1</v>
      </c>
      <c r="O53" s="107" t="str">
        <f>REPLACE(INDEX(GroupVertices[Group], MATCH(Edges[[#This Row],[Vertex 1]],GroupVertices[Vertex],0)),1,1,"")</f>
        <v>10</v>
      </c>
      <c r="P53" s="107" t="str">
        <f>REPLACE(INDEX(GroupVertices[Group], MATCH(Edges[[#This Row],[Vertex 2]],GroupVertices[Vertex],0)),1,1,"")</f>
        <v>10</v>
      </c>
    </row>
    <row r="54" spans="1:16" ht="14.25" customHeight="1" thickTop="1" thickBot="1" x14ac:dyDescent="0.3">
      <c r="A54" s="76"/>
      <c r="B54" s="76"/>
      <c r="C54" s="87"/>
      <c r="D54" s="88"/>
      <c r="E54" s="89"/>
      <c r="F54" s="90"/>
      <c r="G54" s="87"/>
      <c r="H54" s="91"/>
      <c r="I54" s="92"/>
      <c r="J54" s="92"/>
      <c r="K54" s="93"/>
      <c r="L54" s="86">
        <v>54</v>
      </c>
      <c r="M54" s="86"/>
      <c r="N54" s="84"/>
      <c r="O54" s="107" t="e">
        <f>REPLACE(INDEX(GroupVertices[Group], MATCH(Edges[[#This Row],[Vertex 1]],GroupVertices[Vertex],0)),1,1,"")</f>
        <v>#N/A</v>
      </c>
      <c r="P54" s="107" t="e">
        <f>REPLACE(INDEX(GroupVertices[Group], MATCH(Edges[[#This Row],[Vertex 2]],GroupVertices[Vertex],0)),1,1,"")</f>
        <v>#N/A</v>
      </c>
    </row>
    <row r="55" spans="1:16" ht="14.25" customHeight="1" thickTop="1" thickBot="1" x14ac:dyDescent="0.3">
      <c r="A55" s="76"/>
      <c r="B55" s="76"/>
      <c r="C55" s="87"/>
      <c r="D55" s="88"/>
      <c r="E55" s="89"/>
      <c r="F55" s="90"/>
      <c r="G55" s="87"/>
      <c r="H55" s="91"/>
      <c r="I55" s="92"/>
      <c r="J55" s="92"/>
      <c r="K55" s="93"/>
      <c r="L55" s="86">
        <v>55</v>
      </c>
      <c r="M55" s="86"/>
      <c r="N55" s="84"/>
      <c r="O55" s="107" t="e">
        <f>REPLACE(INDEX(GroupVertices[Group], MATCH(Edges[[#This Row],[Vertex 1]],GroupVertices[Vertex],0)),1,1,"")</f>
        <v>#N/A</v>
      </c>
      <c r="P55" s="107" t="e">
        <f>REPLACE(INDEX(GroupVertices[Group], MATCH(Edges[[#This Row],[Vertex 2]],GroupVertices[Vertex],0)),1,1,"")</f>
        <v>#N/A</v>
      </c>
    </row>
    <row r="56" spans="1:16" ht="14.25" customHeight="1" thickTop="1" thickBot="1" x14ac:dyDescent="0.3">
      <c r="A56" s="76"/>
      <c r="B56" s="76"/>
      <c r="C56" s="87"/>
      <c r="D56" s="88"/>
      <c r="E56" s="89"/>
      <c r="F56" s="90"/>
      <c r="G56" s="87"/>
      <c r="H56" s="91"/>
      <c r="I56" s="92"/>
      <c r="J56" s="92"/>
      <c r="K56" s="93"/>
      <c r="L56" s="86">
        <v>56</v>
      </c>
      <c r="M56" s="86"/>
      <c r="N56" s="84"/>
      <c r="O56" s="107" t="e">
        <f>REPLACE(INDEX(GroupVertices[Group], MATCH(Edges[[#This Row],[Vertex 1]],GroupVertices[Vertex],0)),1,1,"")</f>
        <v>#N/A</v>
      </c>
      <c r="P56" s="107" t="e">
        <f>REPLACE(INDEX(GroupVertices[Group], MATCH(Edges[[#This Row],[Vertex 2]],GroupVertices[Vertex],0)),1,1,"")</f>
        <v>#N/A</v>
      </c>
    </row>
    <row r="57" spans="1:16" ht="14.25" customHeight="1" thickTop="1" thickBot="1" x14ac:dyDescent="0.3">
      <c r="A57" s="76"/>
      <c r="B57" s="76"/>
      <c r="C57" s="87"/>
      <c r="D57" s="88"/>
      <c r="E57" s="89"/>
      <c r="F57" s="90"/>
      <c r="G57" s="87"/>
      <c r="H57" s="91"/>
      <c r="I57" s="92"/>
      <c r="J57" s="92"/>
      <c r="K57" s="93"/>
      <c r="L57" s="86">
        <v>57</v>
      </c>
      <c r="M57" s="86"/>
      <c r="N57" s="84"/>
      <c r="O57" s="107" t="e">
        <f>REPLACE(INDEX(GroupVertices[Group], MATCH(Edges[[#This Row],[Vertex 1]],GroupVertices[Vertex],0)),1,1,"")</f>
        <v>#N/A</v>
      </c>
      <c r="P57" s="107" t="e">
        <f>REPLACE(INDEX(GroupVertices[Group], MATCH(Edges[[#This Row],[Vertex 2]],GroupVertices[Vertex],0)),1,1,"")</f>
        <v>#N/A</v>
      </c>
    </row>
    <row r="58" spans="1:16" ht="14.25" customHeight="1" thickTop="1" thickBot="1" x14ac:dyDescent="0.3">
      <c r="A58" s="76"/>
      <c r="B58" s="76"/>
      <c r="C58" s="87"/>
      <c r="D58" s="88"/>
      <c r="E58" s="89"/>
      <c r="F58" s="90"/>
      <c r="G58" s="87"/>
      <c r="H58" s="91"/>
      <c r="I58" s="92"/>
      <c r="J58" s="92"/>
      <c r="K58" s="93"/>
      <c r="L58" s="86">
        <v>58</v>
      </c>
      <c r="M58" s="86"/>
      <c r="N58" s="84"/>
      <c r="O58" s="107" t="e">
        <f>REPLACE(INDEX(GroupVertices[Group], MATCH(Edges[[#This Row],[Vertex 1]],GroupVertices[Vertex],0)),1,1,"")</f>
        <v>#N/A</v>
      </c>
      <c r="P58" s="107" t="e">
        <f>REPLACE(INDEX(GroupVertices[Group], MATCH(Edges[[#This Row],[Vertex 2]],GroupVertices[Vertex],0)),1,1,"")</f>
        <v>#N/A</v>
      </c>
    </row>
    <row r="59" spans="1:16" ht="14.25" customHeight="1" thickTop="1" thickBot="1" x14ac:dyDescent="0.3">
      <c r="A59" s="76"/>
      <c r="B59" s="76"/>
      <c r="C59" s="87"/>
      <c r="D59" s="88"/>
      <c r="E59" s="89"/>
      <c r="F59" s="90"/>
      <c r="G59" s="87"/>
      <c r="H59" s="91"/>
      <c r="I59" s="92"/>
      <c r="J59" s="92"/>
      <c r="K59" s="93"/>
      <c r="L59" s="86">
        <v>59</v>
      </c>
      <c r="M59" s="86"/>
      <c r="N59" s="84"/>
      <c r="O59" s="107" t="e">
        <f>REPLACE(INDEX(GroupVertices[Group], MATCH(Edges[[#This Row],[Vertex 1]],GroupVertices[Vertex],0)),1,1,"")</f>
        <v>#N/A</v>
      </c>
      <c r="P59" s="107" t="e">
        <f>REPLACE(INDEX(GroupVertices[Group], MATCH(Edges[[#This Row],[Vertex 2]],GroupVertices[Vertex],0)),1,1,"")</f>
        <v>#N/A</v>
      </c>
    </row>
    <row r="60" spans="1:16" ht="14.25" customHeight="1" thickTop="1" thickBot="1" x14ac:dyDescent="0.3">
      <c r="A60" s="76"/>
      <c r="B60" s="76"/>
      <c r="C60" s="87"/>
      <c r="D60" s="88"/>
      <c r="E60" s="89"/>
      <c r="F60" s="90"/>
      <c r="G60" s="87"/>
      <c r="H60" s="91"/>
      <c r="I60" s="92"/>
      <c r="J60" s="92"/>
      <c r="K60" s="93"/>
      <c r="L60" s="86">
        <v>60</v>
      </c>
      <c r="M60" s="86"/>
      <c r="N60" s="84"/>
      <c r="O60" s="107" t="e">
        <f>REPLACE(INDEX(GroupVertices[Group], MATCH(Edges[[#This Row],[Vertex 1]],GroupVertices[Vertex],0)),1,1,"")</f>
        <v>#N/A</v>
      </c>
      <c r="P60" s="107" t="e">
        <f>REPLACE(INDEX(GroupVertices[Group], MATCH(Edges[[#This Row],[Vertex 2]],GroupVertices[Vertex],0)),1,1,"")</f>
        <v>#N/A</v>
      </c>
    </row>
    <row r="61" spans="1:16" ht="14.25" customHeight="1" thickTop="1" thickBot="1" x14ac:dyDescent="0.3">
      <c r="A61" s="76"/>
      <c r="B61" s="76"/>
      <c r="C61" s="87"/>
      <c r="D61" s="88"/>
      <c r="E61" s="89"/>
      <c r="F61" s="90"/>
      <c r="G61" s="87"/>
      <c r="H61" s="91"/>
      <c r="I61" s="92"/>
      <c r="J61" s="92"/>
      <c r="K61" s="93"/>
      <c r="L61" s="86">
        <v>61</v>
      </c>
      <c r="M61" s="86"/>
      <c r="N61" s="84"/>
      <c r="O61" s="107" t="e">
        <f>REPLACE(INDEX(GroupVertices[Group], MATCH(Edges[[#This Row],[Vertex 1]],GroupVertices[Vertex],0)),1,1,"")</f>
        <v>#N/A</v>
      </c>
      <c r="P61" s="107" t="e">
        <f>REPLACE(INDEX(GroupVertices[Group], MATCH(Edges[[#This Row],[Vertex 2]],GroupVertices[Vertex],0)),1,1,"")</f>
        <v>#N/A</v>
      </c>
    </row>
    <row r="62" spans="1:16" ht="14.25" customHeight="1" thickTop="1" thickBot="1" x14ac:dyDescent="0.3">
      <c r="A62" s="76"/>
      <c r="B62" s="76"/>
      <c r="C62" s="87"/>
      <c r="D62" s="88"/>
      <c r="E62" s="89"/>
      <c r="F62" s="90"/>
      <c r="G62" s="87"/>
      <c r="H62" s="91"/>
      <c r="I62" s="92"/>
      <c r="J62" s="92"/>
      <c r="K62" s="93"/>
      <c r="L62" s="86">
        <v>62</v>
      </c>
      <c r="M62" s="86"/>
      <c r="N62" s="84"/>
      <c r="O62" s="107" t="e">
        <f>REPLACE(INDEX(GroupVertices[Group], MATCH(Edges[[#This Row],[Vertex 1]],GroupVertices[Vertex],0)),1,1,"")</f>
        <v>#N/A</v>
      </c>
      <c r="P62" s="107" t="e">
        <f>REPLACE(INDEX(GroupVertices[Group], MATCH(Edges[[#This Row],[Vertex 2]],GroupVertices[Vertex],0)),1,1,"")</f>
        <v>#N/A</v>
      </c>
    </row>
    <row r="63" spans="1:16" ht="14.25" customHeight="1" thickTop="1" thickBot="1" x14ac:dyDescent="0.3">
      <c r="A63" s="76"/>
      <c r="B63" s="76"/>
      <c r="C63" s="87"/>
      <c r="D63" s="88"/>
      <c r="E63" s="89"/>
      <c r="F63" s="90"/>
      <c r="G63" s="87"/>
      <c r="H63" s="91"/>
      <c r="I63" s="92"/>
      <c r="J63" s="92"/>
      <c r="K63" s="93"/>
      <c r="L63" s="86">
        <v>63</v>
      </c>
      <c r="M63" s="86"/>
      <c r="N63" s="84"/>
      <c r="O63" s="107" t="e">
        <f>REPLACE(INDEX(GroupVertices[Group], MATCH(Edges[[#This Row],[Vertex 1]],GroupVertices[Vertex],0)),1,1,"")</f>
        <v>#N/A</v>
      </c>
      <c r="P63" s="107" t="e">
        <f>REPLACE(INDEX(GroupVertices[Group], MATCH(Edges[[#This Row],[Vertex 2]],GroupVertices[Vertex],0)),1,1,"")</f>
        <v>#N/A</v>
      </c>
    </row>
    <row r="64" spans="1:16" ht="14.25" customHeight="1" thickTop="1" thickBot="1" x14ac:dyDescent="0.3">
      <c r="A64" s="76"/>
      <c r="B64" s="76"/>
      <c r="C64" s="87"/>
      <c r="D64" s="88"/>
      <c r="E64" s="89"/>
      <c r="F64" s="90"/>
      <c r="G64" s="87"/>
      <c r="H64" s="91"/>
      <c r="I64" s="92"/>
      <c r="J64" s="92"/>
      <c r="K64" s="93"/>
      <c r="L64" s="86">
        <v>64</v>
      </c>
      <c r="M64" s="86"/>
      <c r="N64" s="84"/>
      <c r="O64" s="107" t="e">
        <f>REPLACE(INDEX(GroupVertices[Group], MATCH(Edges[[#This Row],[Vertex 1]],GroupVertices[Vertex],0)),1,1,"")</f>
        <v>#N/A</v>
      </c>
      <c r="P64" s="107" t="e">
        <f>REPLACE(INDEX(GroupVertices[Group], MATCH(Edges[[#This Row],[Vertex 2]],GroupVertices[Vertex],0)),1,1,"")</f>
        <v>#N/A</v>
      </c>
    </row>
    <row r="65"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64"/>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6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6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64"/>
    <dataValidation allowBlank="1" showInputMessage="1" promptTitle="Edge Color" prompt="To select an optional edge color, right-click and select Select Color on the right-click menu." sqref="C3:C64"/>
    <dataValidation allowBlank="1" showInputMessage="1" errorTitle="Invalid Edge Width" error="The optional edge width must be a whole number between 1 and 10." promptTitle="Edge Width" prompt="Enter an optional edge width between 1 and 10." sqref="D3:D64"/>
    <dataValidation allowBlank="1" showInputMessage="1" errorTitle="Invalid Edge Opacity" error="The optional edge opacity must be a whole number between 0 and 10." promptTitle="Edge Opacity" prompt="Enter an optional edge opacity between 0 (transparent) and 100 (opaque)." sqref="F3:F64"/>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64">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64"/>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64">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64"/>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272"/>
  <sheetViews>
    <sheetView workbookViewId="0">
      <pane xSplit="1" ySplit="2" topLeftCell="B3" activePane="bottomRight" state="frozen"/>
      <selection pane="topRight" activeCell="B1" sqref="B1"/>
      <selection pane="bottomLeft" activeCell="A3" sqref="A3"/>
      <selection pane="bottomRight" activeCell="A60" sqref="A60"/>
    </sheetView>
  </sheetViews>
  <sheetFormatPr defaultRowHeight="15" x14ac:dyDescent="0.25"/>
  <cols>
    <col min="1" max="1" width="88.28515625" style="1" bestFit="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275</v>
      </c>
      <c r="AG2"/>
      <c r="AH2"/>
    </row>
    <row r="3" spans="1:35" ht="15" customHeight="1" x14ac:dyDescent="0.25">
      <c r="A3" s="48" t="s">
        <v>175</v>
      </c>
      <c r="B3" s="51"/>
      <c r="C3" s="51"/>
      <c r="D3" s="52">
        <v>1.5</v>
      </c>
      <c r="E3" s="53"/>
      <c r="F3" s="51"/>
      <c r="G3" s="51"/>
      <c r="H3" s="55"/>
      <c r="I3" s="54"/>
      <c r="J3" s="54"/>
      <c r="K3" s="55"/>
      <c r="L3" s="57"/>
      <c r="M3" s="58">
        <v>5381.177734375</v>
      </c>
      <c r="N3" s="58">
        <v>9822.546875</v>
      </c>
      <c r="O3" s="56"/>
      <c r="P3" s="59"/>
      <c r="Q3" s="59"/>
      <c r="R3" s="49">
        <v>1</v>
      </c>
      <c r="S3" s="49"/>
      <c r="T3" s="49"/>
      <c r="U3" s="50">
        <v>0</v>
      </c>
      <c r="V3" s="50">
        <v>2.5000000000000001E-2</v>
      </c>
      <c r="W3" s="50">
        <v>1.2781000000000001E-2</v>
      </c>
      <c r="X3" s="50">
        <v>0.47626299999999999</v>
      </c>
      <c r="Y3" s="50">
        <v>0</v>
      </c>
      <c r="Z3" s="50"/>
      <c r="AA3" s="60">
        <v>3</v>
      </c>
      <c r="AB3" s="60"/>
      <c r="AC3" s="61"/>
      <c r="AD3" s="107" t="str">
        <f>REPLACE(INDEX(GroupVertices[Group], MATCH(Vertices[[#This Row],[Vertex]],GroupVertices[Vertex],0)),1,1,"")</f>
        <v>1</v>
      </c>
      <c r="AG3"/>
      <c r="AH3"/>
    </row>
    <row r="4" spans="1:35" x14ac:dyDescent="0.25">
      <c r="A4" s="1" t="s">
        <v>178</v>
      </c>
      <c r="D4">
        <v>10</v>
      </c>
      <c r="G4" s="51"/>
      <c r="M4">
        <v>5303.94970703125</v>
      </c>
      <c r="N4">
        <v>8104.384765625</v>
      </c>
      <c r="R4" s="49">
        <v>7</v>
      </c>
      <c r="U4" s="50">
        <v>93</v>
      </c>
      <c r="V4" s="50">
        <v>0.04</v>
      </c>
      <c r="W4" s="50">
        <v>5.799E-2</v>
      </c>
      <c r="X4" s="50">
        <v>2.6868720000000001</v>
      </c>
      <c r="Y4" s="50">
        <v>0</v>
      </c>
      <c r="AA4" s="3">
        <v>4</v>
      </c>
      <c r="AD4" s="107" t="str">
        <f>REPLACE(INDEX(GroupVertices[Group], MATCH(Vertices[[#This Row],[Vertex]],GroupVertices[Vertex],0)),1,1,"")</f>
        <v>1</v>
      </c>
      <c r="AE4" s="2"/>
      <c r="AI4" s="3"/>
    </row>
    <row r="5" spans="1:35" x14ac:dyDescent="0.25">
      <c r="A5" s="1" t="s">
        <v>176</v>
      </c>
      <c r="D5">
        <v>1.5</v>
      </c>
      <c r="G5" s="51"/>
      <c r="M5">
        <v>7303.5400390625</v>
      </c>
      <c r="N5">
        <v>3168.80078125</v>
      </c>
      <c r="R5" s="49">
        <v>1</v>
      </c>
      <c r="U5" s="50">
        <v>0</v>
      </c>
      <c r="V5" s="50">
        <v>1</v>
      </c>
      <c r="W5" s="50">
        <v>0</v>
      </c>
      <c r="X5" s="50">
        <v>0.99999000000000005</v>
      </c>
      <c r="Y5" s="50">
        <v>0</v>
      </c>
      <c r="AA5" s="3">
        <v>5</v>
      </c>
      <c r="AD5" s="107" t="str">
        <f>REPLACE(INDEX(GroupVertices[Group], MATCH(Vertices[[#This Row],[Vertex]],GroupVertices[Vertex],0)),1,1,"")</f>
        <v>7</v>
      </c>
      <c r="AE5" s="2"/>
      <c r="AI5" s="3"/>
    </row>
    <row r="6" spans="1:35" x14ac:dyDescent="0.25">
      <c r="A6" s="1" t="s">
        <v>177</v>
      </c>
      <c r="D6">
        <v>1.5</v>
      </c>
      <c r="G6" s="51"/>
      <c r="M6">
        <v>7303.5400390625</v>
      </c>
      <c r="N6">
        <v>4036.361083984375</v>
      </c>
      <c r="R6" s="49">
        <v>1</v>
      </c>
      <c r="U6" s="50">
        <v>0</v>
      </c>
      <c r="V6" s="50">
        <v>1</v>
      </c>
      <c r="W6" s="50">
        <v>0</v>
      </c>
      <c r="X6" s="50">
        <v>0.99999000000000005</v>
      </c>
      <c r="Y6" s="50">
        <v>0</v>
      </c>
      <c r="AA6" s="3">
        <v>6</v>
      </c>
      <c r="AD6" s="107" t="str">
        <f>REPLACE(INDEX(GroupVertices[Group], MATCH(Vertices[[#This Row],[Vertex]],GroupVertices[Vertex],0)),1,1,"")</f>
        <v>7</v>
      </c>
      <c r="AE6" s="2"/>
      <c r="AI6" s="3"/>
    </row>
    <row r="7" spans="1:35" x14ac:dyDescent="0.25">
      <c r="A7" s="1" t="s">
        <v>183</v>
      </c>
      <c r="D7">
        <v>1.5</v>
      </c>
      <c r="G7" s="51"/>
      <c r="M7">
        <v>2063.443115234375</v>
      </c>
      <c r="N7">
        <v>9630.88671875</v>
      </c>
      <c r="R7" s="49">
        <v>1</v>
      </c>
      <c r="U7" s="50">
        <v>0</v>
      </c>
      <c r="V7" s="50">
        <v>2.5000000000000001E-2</v>
      </c>
      <c r="W7" s="50">
        <v>1.2781000000000001E-2</v>
      </c>
      <c r="X7" s="50">
        <v>0.47626299999999999</v>
      </c>
      <c r="Y7" s="50">
        <v>0</v>
      </c>
      <c r="AA7" s="3">
        <v>7</v>
      </c>
      <c r="AD7" s="107" t="str">
        <f>REPLACE(INDEX(GroupVertices[Group], MATCH(Vertices[[#This Row],[Vertex]],GroupVertices[Vertex],0)),1,1,"")</f>
        <v>1</v>
      </c>
      <c r="AE7" s="2"/>
      <c r="AI7" s="3"/>
    </row>
    <row r="8" spans="1:35" x14ac:dyDescent="0.25">
      <c r="A8" s="1" t="s">
        <v>179</v>
      </c>
      <c r="D8">
        <v>5.75</v>
      </c>
      <c r="G8" s="51"/>
      <c r="M8">
        <v>1080.908203125</v>
      </c>
      <c r="N8">
        <v>7517.28076171875</v>
      </c>
      <c r="R8" s="49">
        <v>4</v>
      </c>
      <c r="U8" s="50">
        <v>42</v>
      </c>
      <c r="V8" s="50">
        <v>2.9412000000000001E-2</v>
      </c>
      <c r="W8" s="50">
        <v>1.4961E-2</v>
      </c>
      <c r="X8" s="50">
        <v>1.8745099999999999</v>
      </c>
      <c r="Y8" s="50">
        <v>0</v>
      </c>
      <c r="AA8" s="3">
        <v>8</v>
      </c>
      <c r="AD8" s="107" t="str">
        <f>REPLACE(INDEX(GroupVertices[Group], MATCH(Vertices[[#This Row],[Vertex]],GroupVertices[Vertex],0)),1,1,"")</f>
        <v>1</v>
      </c>
      <c r="AE8" s="2"/>
      <c r="AI8" s="3"/>
    </row>
    <row r="9" spans="1:35" x14ac:dyDescent="0.25">
      <c r="A9" s="1" t="s">
        <v>193</v>
      </c>
      <c r="D9">
        <v>8.5833333333333321</v>
      </c>
      <c r="G9" s="51"/>
      <c r="M9">
        <v>3695.853515625</v>
      </c>
      <c r="N9">
        <v>7964.8681640625</v>
      </c>
      <c r="R9" s="49">
        <v>6</v>
      </c>
      <c r="U9" s="50">
        <v>46.666666999999997</v>
      </c>
      <c r="V9" s="50">
        <v>3.3333000000000002E-2</v>
      </c>
      <c r="W9" s="50">
        <v>0.15957399999999999</v>
      </c>
      <c r="X9" s="50">
        <v>1.560236</v>
      </c>
      <c r="Y9" s="50">
        <v>0.53333333333333333</v>
      </c>
      <c r="AA9" s="3">
        <v>9</v>
      </c>
      <c r="AD9" s="107" t="str">
        <f>REPLACE(INDEX(GroupVertices[Group], MATCH(Vertices[[#This Row],[Vertex]],GroupVertices[Vertex],0)),1,1,"")</f>
        <v>1</v>
      </c>
      <c r="AE9" s="2"/>
      <c r="AI9" s="3"/>
    </row>
    <row r="10" spans="1:35" x14ac:dyDescent="0.25">
      <c r="A10" s="1" t="s">
        <v>222</v>
      </c>
      <c r="D10">
        <v>2.916666666666667</v>
      </c>
      <c r="G10" s="51"/>
      <c r="M10">
        <v>3209.65966796875</v>
      </c>
      <c r="N10">
        <v>9229.0546875</v>
      </c>
      <c r="R10" s="49">
        <v>2</v>
      </c>
      <c r="U10" s="50">
        <v>5</v>
      </c>
      <c r="V10" s="50">
        <v>2.7778000000000001E-2</v>
      </c>
      <c r="W10" s="50">
        <v>3.6804999999999997E-2</v>
      </c>
      <c r="X10" s="50">
        <v>0.70898600000000001</v>
      </c>
      <c r="Y10" s="50">
        <v>0</v>
      </c>
      <c r="AA10" s="3">
        <v>10</v>
      </c>
      <c r="AD10" s="107" t="str">
        <f>REPLACE(INDEX(GroupVertices[Group], MATCH(Vertices[[#This Row],[Vertex]],GroupVertices[Vertex],0)),1,1,"")</f>
        <v>1</v>
      </c>
      <c r="AE10" s="2"/>
      <c r="AI10" s="3"/>
    </row>
    <row r="11" spans="1:35" x14ac:dyDescent="0.25">
      <c r="A11" s="1" t="s">
        <v>180</v>
      </c>
      <c r="D11">
        <v>1.5</v>
      </c>
      <c r="G11" s="51"/>
      <c r="M11">
        <v>6946.46875</v>
      </c>
      <c r="N11">
        <v>9428.1884765625</v>
      </c>
      <c r="R11" s="49">
        <v>1</v>
      </c>
      <c r="U11" s="50">
        <v>0</v>
      </c>
      <c r="V11" s="50">
        <v>2.5000000000000001E-2</v>
      </c>
      <c r="W11" s="50">
        <v>1.2781000000000001E-2</v>
      </c>
      <c r="X11" s="50">
        <v>0.47626299999999999</v>
      </c>
      <c r="Y11" s="50">
        <v>0</v>
      </c>
      <c r="AA11" s="3">
        <v>11</v>
      </c>
      <c r="AD11" s="107" t="str">
        <f>REPLACE(INDEX(GroupVertices[Group], MATCH(Vertices[[#This Row],[Vertex]],GroupVertices[Vertex],0)),1,1,"")</f>
        <v>1</v>
      </c>
      <c r="AE11" s="2"/>
      <c r="AI11" s="3"/>
    </row>
    <row r="12" spans="1:35" x14ac:dyDescent="0.25">
      <c r="A12" s="1" t="s">
        <v>208</v>
      </c>
      <c r="D12">
        <v>2.916666666666667</v>
      </c>
      <c r="G12" s="51"/>
      <c r="M12">
        <v>7771.27734375</v>
      </c>
      <c r="N12">
        <v>7123.15087890625</v>
      </c>
      <c r="R12" s="49">
        <v>2</v>
      </c>
      <c r="U12" s="50">
        <v>15</v>
      </c>
      <c r="V12" s="50">
        <v>2.6315999999999999E-2</v>
      </c>
      <c r="W12" s="50">
        <v>1.3433E-2</v>
      </c>
      <c r="X12" s="50">
        <v>0.94522399999999995</v>
      </c>
      <c r="Y12" s="50">
        <v>0</v>
      </c>
      <c r="AA12" s="3">
        <v>12</v>
      </c>
      <c r="AD12" s="107" t="str">
        <f>REPLACE(INDEX(GroupVertices[Group], MATCH(Vertices[[#This Row],[Vertex]],GroupVertices[Vertex],0)),1,1,"")</f>
        <v>1</v>
      </c>
      <c r="AE12" s="2"/>
      <c r="AI12" s="3"/>
    </row>
    <row r="13" spans="1:35" x14ac:dyDescent="0.25">
      <c r="A13" s="1" t="s">
        <v>181</v>
      </c>
      <c r="D13">
        <v>1.5</v>
      </c>
      <c r="G13" s="51"/>
      <c r="M13">
        <v>3602.842529296875</v>
      </c>
      <c r="N13">
        <v>1992.44775390625</v>
      </c>
      <c r="R13" s="49">
        <v>1</v>
      </c>
      <c r="U13" s="50">
        <v>0</v>
      </c>
      <c r="V13" s="50">
        <v>1</v>
      </c>
      <c r="W13" s="50">
        <v>0</v>
      </c>
      <c r="X13" s="50">
        <v>0.99999000000000005</v>
      </c>
      <c r="Y13" s="50">
        <v>0</v>
      </c>
      <c r="AA13" s="3">
        <v>13</v>
      </c>
      <c r="AD13" s="107" t="str">
        <f>REPLACE(INDEX(GroupVertices[Group], MATCH(Vertices[[#This Row],[Vertex]],GroupVertices[Vertex],0)),1,1,"")</f>
        <v>18</v>
      </c>
      <c r="AE13" s="2"/>
      <c r="AI13" s="3"/>
    </row>
    <row r="14" spans="1:35" x14ac:dyDescent="0.25">
      <c r="A14" s="1" t="s">
        <v>182</v>
      </c>
      <c r="D14">
        <v>1.5</v>
      </c>
      <c r="G14" s="51"/>
      <c r="M14">
        <v>3602.842529296875</v>
      </c>
      <c r="N14">
        <v>2654.146240234375</v>
      </c>
      <c r="R14" s="49">
        <v>1</v>
      </c>
      <c r="U14" s="50">
        <v>0</v>
      </c>
      <c r="V14" s="50">
        <v>1</v>
      </c>
      <c r="W14" s="50">
        <v>0</v>
      </c>
      <c r="X14" s="50">
        <v>0.99999000000000005</v>
      </c>
      <c r="Y14" s="50">
        <v>0</v>
      </c>
      <c r="AA14" s="3">
        <v>14</v>
      </c>
      <c r="AD14" s="107" t="str">
        <f>REPLACE(INDEX(GroupVertices[Group], MATCH(Vertices[[#This Row],[Vertex]],GroupVertices[Vertex],0)),1,1,"")</f>
        <v>18</v>
      </c>
      <c r="AE14" s="2"/>
      <c r="AI14" s="3"/>
    </row>
    <row r="15" spans="1:35" x14ac:dyDescent="0.25">
      <c r="A15" s="1" t="s">
        <v>184</v>
      </c>
      <c r="D15">
        <v>1.5</v>
      </c>
      <c r="G15" s="51"/>
      <c r="M15">
        <v>3602.842529296875</v>
      </c>
      <c r="N15">
        <v>3488.62158203125</v>
      </c>
      <c r="R15" s="49">
        <v>1</v>
      </c>
      <c r="U15" s="50">
        <v>0</v>
      </c>
      <c r="V15" s="50">
        <v>1</v>
      </c>
      <c r="W15" s="50">
        <v>0</v>
      </c>
      <c r="X15" s="50">
        <v>0.99999000000000005</v>
      </c>
      <c r="Y15" s="50">
        <v>0</v>
      </c>
      <c r="AA15" s="3">
        <v>15</v>
      </c>
      <c r="AD15" s="107" t="str">
        <f>REPLACE(INDEX(GroupVertices[Group], MATCH(Vertices[[#This Row],[Vertex]],GroupVertices[Vertex],0)),1,1,"")</f>
        <v>19</v>
      </c>
      <c r="AE15" s="2"/>
      <c r="AI15" s="3"/>
    </row>
    <row r="16" spans="1:35" x14ac:dyDescent="0.25">
      <c r="A16" s="1" t="s">
        <v>185</v>
      </c>
      <c r="D16">
        <v>1.5</v>
      </c>
      <c r="G16" s="51"/>
      <c r="M16">
        <v>3602.842529296875</v>
      </c>
      <c r="N16">
        <v>4142.9677734375</v>
      </c>
      <c r="R16" s="49">
        <v>1</v>
      </c>
      <c r="U16" s="50">
        <v>0</v>
      </c>
      <c r="V16" s="50">
        <v>1</v>
      </c>
      <c r="W16" s="50">
        <v>0</v>
      </c>
      <c r="X16" s="50">
        <v>0.99999000000000005</v>
      </c>
      <c r="Y16" s="50">
        <v>0</v>
      </c>
      <c r="AA16" s="3">
        <v>16</v>
      </c>
      <c r="AD16" s="107" t="str">
        <f>REPLACE(INDEX(GroupVertices[Group], MATCH(Vertices[[#This Row],[Vertex]],GroupVertices[Vertex],0)),1,1,"")</f>
        <v>19</v>
      </c>
      <c r="AE16" s="2"/>
      <c r="AI16" s="3"/>
    </row>
    <row r="17" spans="1:35" x14ac:dyDescent="0.25">
      <c r="A17" s="1" t="s">
        <v>186</v>
      </c>
      <c r="D17">
        <v>1.5</v>
      </c>
      <c r="G17" s="51"/>
      <c r="M17">
        <v>7116.72607421875</v>
      </c>
      <c r="N17">
        <v>5050.96533203125</v>
      </c>
      <c r="R17" s="49">
        <v>1</v>
      </c>
      <c r="U17" s="50">
        <v>0</v>
      </c>
      <c r="V17" s="50">
        <v>1</v>
      </c>
      <c r="W17" s="50">
        <v>0</v>
      </c>
      <c r="X17" s="50">
        <v>0.99999000000000005</v>
      </c>
      <c r="Y17" s="50">
        <v>0</v>
      </c>
      <c r="AA17" s="3">
        <v>17</v>
      </c>
      <c r="AD17" s="107" t="str">
        <f>REPLACE(INDEX(GroupVertices[Group], MATCH(Vertices[[#This Row],[Vertex]],GroupVertices[Vertex],0)),1,1,"")</f>
        <v>13</v>
      </c>
      <c r="AE17" s="2"/>
      <c r="AI17" s="3"/>
    </row>
    <row r="18" spans="1:35" x14ac:dyDescent="0.25">
      <c r="A18" s="1" t="s">
        <v>187</v>
      </c>
      <c r="D18">
        <v>1.5</v>
      </c>
      <c r="G18" s="51"/>
      <c r="M18">
        <v>7116.72607421875</v>
      </c>
      <c r="N18">
        <v>5859.7080078125</v>
      </c>
      <c r="R18" s="49">
        <v>1</v>
      </c>
      <c r="U18" s="50">
        <v>0</v>
      </c>
      <c r="V18" s="50">
        <v>1</v>
      </c>
      <c r="W18" s="50">
        <v>0</v>
      </c>
      <c r="X18" s="50">
        <v>0.99999000000000005</v>
      </c>
      <c r="Y18" s="50">
        <v>0</v>
      </c>
      <c r="AA18" s="3">
        <v>18</v>
      </c>
      <c r="AD18" s="107" t="str">
        <f>REPLACE(INDEX(GroupVertices[Group], MATCH(Vertices[[#This Row],[Vertex]],GroupVertices[Vertex],0)),1,1,"")</f>
        <v>13</v>
      </c>
      <c r="AE18" s="2"/>
      <c r="AI18" s="3"/>
    </row>
    <row r="19" spans="1:35" x14ac:dyDescent="0.25">
      <c r="A19" s="1" t="s">
        <v>188</v>
      </c>
      <c r="D19">
        <v>1.5</v>
      </c>
      <c r="G19" s="51"/>
      <c r="M19">
        <v>2328.226806640625</v>
      </c>
      <c r="N19">
        <v>6960.83984375</v>
      </c>
      <c r="R19" s="49">
        <v>1</v>
      </c>
      <c r="U19" s="50">
        <v>0</v>
      </c>
      <c r="V19" s="50">
        <v>2.0407999999999999E-2</v>
      </c>
      <c r="W19" s="50">
        <v>3.297E-3</v>
      </c>
      <c r="X19" s="50">
        <v>0.54833299999999996</v>
      </c>
      <c r="Y19" s="50">
        <v>0</v>
      </c>
      <c r="AA19" s="3">
        <v>19</v>
      </c>
      <c r="AD19" s="107" t="str">
        <f>REPLACE(INDEX(GroupVertices[Group], MATCH(Vertices[[#This Row],[Vertex]],GroupVertices[Vertex],0)),1,1,"")</f>
        <v>1</v>
      </c>
      <c r="AE19" s="2"/>
      <c r="AI19" s="3"/>
    </row>
    <row r="20" spans="1:35" x14ac:dyDescent="0.25">
      <c r="A20" s="1" t="s">
        <v>189</v>
      </c>
      <c r="D20">
        <v>1.5</v>
      </c>
      <c r="G20" s="51"/>
      <c r="M20">
        <v>3930.437744140625</v>
      </c>
      <c r="N20">
        <v>9229.01953125</v>
      </c>
      <c r="R20" s="49">
        <v>1</v>
      </c>
      <c r="U20" s="50">
        <v>0</v>
      </c>
      <c r="V20" s="50">
        <v>2.0407999999999999E-2</v>
      </c>
      <c r="W20" s="50">
        <v>3.297E-3</v>
      </c>
      <c r="X20" s="50">
        <v>0.54833299999999996</v>
      </c>
      <c r="Y20" s="50">
        <v>0</v>
      </c>
      <c r="AA20" s="3">
        <v>20</v>
      </c>
      <c r="AD20" s="107" t="str">
        <f>REPLACE(INDEX(GroupVertices[Group], MATCH(Vertices[[#This Row],[Vertex]],GroupVertices[Vertex],0)),1,1,"")</f>
        <v>1</v>
      </c>
      <c r="AE20" s="2"/>
      <c r="AI20" s="3"/>
    </row>
    <row r="21" spans="1:35" x14ac:dyDescent="0.25">
      <c r="A21" s="1" t="s">
        <v>190</v>
      </c>
      <c r="D21">
        <v>1.5</v>
      </c>
      <c r="G21" s="51"/>
      <c r="M21">
        <v>3494.795654296875</v>
      </c>
      <c r="N21">
        <v>6440.5322265625</v>
      </c>
      <c r="R21" s="49">
        <v>1</v>
      </c>
      <c r="U21" s="50">
        <v>0</v>
      </c>
      <c r="V21" s="50">
        <v>2.0407999999999999E-2</v>
      </c>
      <c r="W21" s="50">
        <v>3.297E-3</v>
      </c>
      <c r="X21" s="50">
        <v>0.54833299999999996</v>
      </c>
      <c r="Y21" s="50">
        <v>0</v>
      </c>
      <c r="AA21" s="3">
        <v>21</v>
      </c>
      <c r="AD21" s="107" t="str">
        <f>REPLACE(INDEX(GroupVertices[Group], MATCH(Vertices[[#This Row],[Vertex]],GroupVertices[Vertex],0)),1,1,"")</f>
        <v>1</v>
      </c>
      <c r="AE21" s="2"/>
      <c r="AI21" s="3"/>
    </row>
    <row r="22" spans="1:35" x14ac:dyDescent="0.25">
      <c r="A22" s="1" t="s">
        <v>191</v>
      </c>
      <c r="D22">
        <v>5.75</v>
      </c>
      <c r="G22" s="51"/>
      <c r="M22">
        <v>213.50178527832031</v>
      </c>
      <c r="N22">
        <v>8027.76318359375</v>
      </c>
      <c r="R22" s="49">
        <v>4</v>
      </c>
      <c r="U22" s="50">
        <v>0</v>
      </c>
      <c r="V22" s="50">
        <v>2.3810000000000001E-2</v>
      </c>
      <c r="W22" s="50">
        <v>0.129416</v>
      </c>
      <c r="X22" s="50">
        <v>1.0080690000000001</v>
      </c>
      <c r="Y22" s="50">
        <v>1</v>
      </c>
      <c r="AA22" s="3">
        <v>22</v>
      </c>
      <c r="AD22" s="107" t="str">
        <f>REPLACE(INDEX(GroupVertices[Group], MATCH(Vertices[[#This Row],[Vertex]],GroupVertices[Vertex],0)),1,1,"")</f>
        <v>1</v>
      </c>
      <c r="AE22" s="2"/>
      <c r="AI22" s="3"/>
    </row>
    <row r="23" spans="1:35" x14ac:dyDescent="0.25">
      <c r="A23" s="1" t="s">
        <v>192</v>
      </c>
      <c r="D23">
        <v>5.75</v>
      </c>
      <c r="G23" s="51"/>
      <c r="M23">
        <v>1499.37353515625</v>
      </c>
      <c r="N23">
        <v>6758.51708984375</v>
      </c>
      <c r="R23" s="49">
        <v>4</v>
      </c>
      <c r="U23" s="50">
        <v>0</v>
      </c>
      <c r="V23" s="50">
        <v>2.3810000000000001E-2</v>
      </c>
      <c r="W23" s="50">
        <v>0.129416</v>
      </c>
      <c r="X23" s="50">
        <v>1.0080690000000001</v>
      </c>
      <c r="Y23" s="50">
        <v>1</v>
      </c>
      <c r="AA23" s="3">
        <v>23</v>
      </c>
      <c r="AD23" s="107" t="str">
        <f>REPLACE(INDEX(GroupVertices[Group], MATCH(Vertices[[#This Row],[Vertex]],GroupVertices[Vertex],0)),1,1,"")</f>
        <v>1</v>
      </c>
      <c r="AE23" s="2"/>
      <c r="AI23" s="3"/>
    </row>
    <row r="24" spans="1:35" x14ac:dyDescent="0.25">
      <c r="A24" s="1" t="s">
        <v>194</v>
      </c>
      <c r="D24">
        <v>7.166666666666667</v>
      </c>
      <c r="G24" s="51"/>
      <c r="M24">
        <v>2440.6962890625</v>
      </c>
      <c r="N24">
        <v>7960.46630859375</v>
      </c>
      <c r="R24" s="49">
        <v>5</v>
      </c>
      <c r="U24" s="50">
        <v>1.1666669999999999</v>
      </c>
      <c r="V24" s="50">
        <v>2.5000000000000001E-2</v>
      </c>
      <c r="W24" s="50">
        <v>0.14910200000000001</v>
      </c>
      <c r="X24" s="50">
        <v>1.2435959999999999</v>
      </c>
      <c r="Y24" s="50">
        <v>0.8</v>
      </c>
      <c r="AA24" s="3">
        <v>24</v>
      </c>
      <c r="AD24" s="107" t="str">
        <f>REPLACE(INDEX(GroupVertices[Group], MATCH(Vertices[[#This Row],[Vertex]],GroupVertices[Vertex],0)),1,1,"")</f>
        <v>1</v>
      </c>
      <c r="AE24" s="2"/>
      <c r="AI24" s="3"/>
    </row>
    <row r="25" spans="1:35" x14ac:dyDescent="0.25">
      <c r="A25" s="1" t="s">
        <v>195</v>
      </c>
      <c r="D25">
        <v>7.166666666666667</v>
      </c>
      <c r="G25" s="51"/>
      <c r="M25">
        <v>4291.0712890625</v>
      </c>
      <c r="N25">
        <v>7289.22802734375</v>
      </c>
      <c r="R25" s="49">
        <v>5</v>
      </c>
      <c r="U25" s="50">
        <v>1.1666669999999999</v>
      </c>
      <c r="V25" s="50">
        <v>2.5000000000000001E-2</v>
      </c>
      <c r="W25" s="50">
        <v>0.14910200000000001</v>
      </c>
      <c r="X25" s="50">
        <v>1.2435959999999999</v>
      </c>
      <c r="Y25" s="50">
        <v>0.8</v>
      </c>
      <c r="AA25" s="3">
        <v>25</v>
      </c>
      <c r="AD25" s="107" t="str">
        <f>REPLACE(INDEX(GroupVertices[Group], MATCH(Vertices[[#This Row],[Vertex]],GroupVertices[Vertex],0)),1,1,"")</f>
        <v>1</v>
      </c>
      <c r="AE25" s="2"/>
      <c r="AI25" s="3"/>
    </row>
    <row r="26" spans="1:35" x14ac:dyDescent="0.25">
      <c r="A26" s="1" t="s">
        <v>196</v>
      </c>
      <c r="D26">
        <v>1.5</v>
      </c>
      <c r="G26" s="51"/>
      <c r="M26">
        <v>3416.028564453125</v>
      </c>
      <c r="N26">
        <v>5050.96533203125</v>
      </c>
      <c r="R26" s="49">
        <v>1</v>
      </c>
      <c r="U26" s="50">
        <v>0</v>
      </c>
      <c r="V26" s="50">
        <v>1</v>
      </c>
      <c r="W26" s="50">
        <v>0</v>
      </c>
      <c r="X26" s="50">
        <v>0.99999000000000005</v>
      </c>
      <c r="Y26" s="50">
        <v>0</v>
      </c>
      <c r="AA26" s="3">
        <v>26</v>
      </c>
      <c r="AD26" s="107" t="str">
        <f>REPLACE(INDEX(GroupVertices[Group], MATCH(Vertices[[#This Row],[Vertex]],GroupVertices[Vertex],0)),1,1,"")</f>
        <v>15</v>
      </c>
      <c r="AE26" s="2"/>
      <c r="AI26" s="3"/>
    </row>
    <row r="27" spans="1:35" x14ac:dyDescent="0.25">
      <c r="A27" s="1" t="s">
        <v>197</v>
      </c>
      <c r="D27">
        <v>1.5</v>
      </c>
      <c r="G27" s="51"/>
      <c r="M27">
        <v>3416.028564453125</v>
      </c>
      <c r="N27">
        <v>5859.7080078125</v>
      </c>
      <c r="R27" s="49">
        <v>1</v>
      </c>
      <c r="U27" s="50">
        <v>0</v>
      </c>
      <c r="V27" s="50">
        <v>1</v>
      </c>
      <c r="W27" s="50">
        <v>0</v>
      </c>
      <c r="X27" s="50">
        <v>0.99999000000000005</v>
      </c>
      <c r="Y27" s="50">
        <v>0</v>
      </c>
      <c r="AA27" s="3">
        <v>27</v>
      </c>
      <c r="AD27" s="107" t="str">
        <f>REPLACE(INDEX(GroupVertices[Group], MATCH(Vertices[[#This Row],[Vertex]],GroupVertices[Vertex],0)),1,1,"")</f>
        <v>15</v>
      </c>
      <c r="AE27" s="2"/>
      <c r="AI27" s="3"/>
    </row>
    <row r="28" spans="1:35" x14ac:dyDescent="0.25">
      <c r="A28" s="1" t="s">
        <v>198</v>
      </c>
      <c r="D28">
        <v>1.5</v>
      </c>
      <c r="G28" s="51"/>
      <c r="M28">
        <v>5266.37744140625</v>
      </c>
      <c r="N28">
        <v>5050.96533203125</v>
      </c>
      <c r="R28" s="49">
        <v>1</v>
      </c>
      <c r="U28" s="50">
        <v>0</v>
      </c>
      <c r="V28" s="50">
        <v>1</v>
      </c>
      <c r="W28" s="50">
        <v>0</v>
      </c>
      <c r="X28" s="50">
        <v>0.99999000000000005</v>
      </c>
      <c r="Y28" s="50">
        <v>0</v>
      </c>
      <c r="AA28" s="3">
        <v>28</v>
      </c>
      <c r="AD28" s="107" t="str">
        <f>REPLACE(INDEX(GroupVertices[Group], MATCH(Vertices[[#This Row],[Vertex]],GroupVertices[Vertex],0)),1,1,"")</f>
        <v>14</v>
      </c>
      <c r="AE28" s="2"/>
      <c r="AI28" s="3"/>
    </row>
    <row r="29" spans="1:35" x14ac:dyDescent="0.25">
      <c r="A29" s="1" t="s">
        <v>199</v>
      </c>
      <c r="D29">
        <v>1.5</v>
      </c>
      <c r="G29" s="51"/>
      <c r="M29">
        <v>5266.37744140625</v>
      </c>
      <c r="N29">
        <v>5859.7080078125</v>
      </c>
      <c r="R29" s="49">
        <v>1</v>
      </c>
      <c r="U29" s="50">
        <v>0</v>
      </c>
      <c r="V29" s="50">
        <v>1</v>
      </c>
      <c r="W29" s="50">
        <v>0</v>
      </c>
      <c r="X29" s="50">
        <v>0.99999000000000005</v>
      </c>
      <c r="Y29" s="50">
        <v>0</v>
      </c>
      <c r="AA29" s="3">
        <v>29</v>
      </c>
      <c r="AD29" s="107" t="str">
        <f>REPLACE(INDEX(GroupVertices[Group], MATCH(Vertices[[#This Row],[Vertex]],GroupVertices[Vertex],0)),1,1,"")</f>
        <v>14</v>
      </c>
      <c r="AE29" s="2"/>
      <c r="AI29" s="3"/>
    </row>
    <row r="30" spans="1:35" x14ac:dyDescent="0.25">
      <c r="A30" s="1" t="s">
        <v>200</v>
      </c>
      <c r="D30">
        <v>1.5</v>
      </c>
      <c r="G30" s="51"/>
      <c r="M30">
        <v>8958.1787109375</v>
      </c>
      <c r="N30">
        <v>6863.28369140625</v>
      </c>
      <c r="R30" s="49">
        <v>1</v>
      </c>
      <c r="U30" s="50">
        <v>0</v>
      </c>
      <c r="V30" s="50">
        <v>0.16666700000000001</v>
      </c>
      <c r="W30" s="50">
        <v>0</v>
      </c>
      <c r="X30" s="50">
        <v>0.70174800000000004</v>
      </c>
      <c r="Y30" s="50">
        <v>0</v>
      </c>
      <c r="AA30" s="3">
        <v>30</v>
      </c>
      <c r="AD30" s="107" t="str">
        <f>REPLACE(INDEX(GroupVertices[Group], MATCH(Vertices[[#This Row],[Vertex]],GroupVertices[Vertex],0)),1,1,"")</f>
        <v>2</v>
      </c>
      <c r="AE30" s="2"/>
      <c r="AI30" s="3"/>
    </row>
    <row r="31" spans="1:35" x14ac:dyDescent="0.25">
      <c r="A31" s="1" t="s">
        <v>201</v>
      </c>
      <c r="D31">
        <v>2.916666666666667</v>
      </c>
      <c r="G31" s="51"/>
      <c r="M31">
        <v>8958.1787109375</v>
      </c>
      <c r="N31">
        <v>7708.7880859375</v>
      </c>
      <c r="R31" s="49">
        <v>2</v>
      </c>
      <c r="U31" s="50">
        <v>2</v>
      </c>
      <c r="V31" s="50">
        <v>0.25</v>
      </c>
      <c r="W31" s="50">
        <v>0</v>
      </c>
      <c r="X31" s="50">
        <v>1.298233</v>
      </c>
      <c r="Y31" s="50">
        <v>0</v>
      </c>
      <c r="AA31" s="3">
        <v>31</v>
      </c>
      <c r="AD31" s="107" t="str">
        <f>REPLACE(INDEX(GroupVertices[Group], MATCH(Vertices[[#This Row],[Vertex]],GroupVertices[Vertex],0)),1,1,"")</f>
        <v>2</v>
      </c>
      <c r="AE31" s="2"/>
      <c r="AI31" s="3"/>
    </row>
    <row r="32" spans="1:35" x14ac:dyDescent="0.25">
      <c r="A32" s="1" t="s">
        <v>202</v>
      </c>
      <c r="D32">
        <v>1.5</v>
      </c>
      <c r="G32" s="51"/>
      <c r="M32">
        <v>8967.0751953125</v>
      </c>
      <c r="N32">
        <v>5050.96533203125</v>
      </c>
      <c r="R32" s="49">
        <v>1</v>
      </c>
      <c r="U32" s="50">
        <v>0</v>
      </c>
      <c r="V32" s="50">
        <v>1</v>
      </c>
      <c r="W32" s="50">
        <v>0</v>
      </c>
      <c r="X32" s="50">
        <v>0.99999000000000005</v>
      </c>
      <c r="Y32" s="50">
        <v>0</v>
      </c>
      <c r="AA32" s="3">
        <v>32</v>
      </c>
      <c r="AD32" s="107" t="str">
        <f>REPLACE(INDEX(GroupVertices[Group], MATCH(Vertices[[#This Row],[Vertex]],GroupVertices[Vertex],0)),1,1,"")</f>
        <v>16</v>
      </c>
      <c r="AE32" s="2"/>
      <c r="AI32" s="3"/>
    </row>
    <row r="33" spans="1:35" x14ac:dyDescent="0.25">
      <c r="A33" s="1" t="s">
        <v>203</v>
      </c>
      <c r="D33">
        <v>1.5</v>
      </c>
      <c r="G33" s="51"/>
      <c r="M33">
        <v>8967.0751953125</v>
      </c>
      <c r="N33">
        <v>5859.7080078125</v>
      </c>
      <c r="R33" s="49">
        <v>1</v>
      </c>
      <c r="U33" s="50">
        <v>0</v>
      </c>
      <c r="V33" s="50">
        <v>1</v>
      </c>
      <c r="W33" s="50">
        <v>0</v>
      </c>
      <c r="X33" s="50">
        <v>0.99999000000000005</v>
      </c>
      <c r="Y33" s="50">
        <v>0</v>
      </c>
      <c r="AA33" s="3">
        <v>33</v>
      </c>
      <c r="AD33" s="107" t="str">
        <f>REPLACE(INDEX(GroupVertices[Group], MATCH(Vertices[[#This Row],[Vertex]],GroupVertices[Vertex],0)),1,1,"")</f>
        <v>16</v>
      </c>
      <c r="AE33" s="2"/>
      <c r="AI33" s="3"/>
    </row>
    <row r="34" spans="1:35" x14ac:dyDescent="0.25">
      <c r="A34" s="1" t="s">
        <v>204</v>
      </c>
      <c r="D34">
        <v>2.916666666666667</v>
      </c>
      <c r="G34" s="51"/>
      <c r="M34">
        <v>756.15216064453125</v>
      </c>
      <c r="N34">
        <v>2742.372802734375</v>
      </c>
      <c r="R34" s="49">
        <v>2</v>
      </c>
      <c r="U34" s="50">
        <v>0</v>
      </c>
      <c r="V34" s="50">
        <v>0.5</v>
      </c>
      <c r="W34" s="50">
        <v>0</v>
      </c>
      <c r="X34" s="50">
        <v>0.99999000000000005</v>
      </c>
      <c r="Y34" s="50">
        <v>1</v>
      </c>
      <c r="AA34" s="3">
        <v>34</v>
      </c>
      <c r="AD34" s="107" t="str">
        <f>REPLACE(INDEX(GroupVertices[Group], MATCH(Vertices[[#This Row],[Vertex]],GroupVertices[Vertex],0)),1,1,"")</f>
        <v>4</v>
      </c>
      <c r="AE34" s="2"/>
      <c r="AI34" s="3"/>
    </row>
    <row r="35" spans="1:35" x14ac:dyDescent="0.25">
      <c r="A35" s="1" t="s">
        <v>205</v>
      </c>
      <c r="D35">
        <v>2.916666666666667</v>
      </c>
      <c r="G35" s="51"/>
      <c r="M35">
        <v>756.15216064453125</v>
      </c>
      <c r="N35">
        <v>3698.15966796875</v>
      </c>
      <c r="R35" s="49">
        <v>2</v>
      </c>
      <c r="U35" s="50">
        <v>0</v>
      </c>
      <c r="V35" s="50">
        <v>0.5</v>
      </c>
      <c r="W35" s="50">
        <v>0</v>
      </c>
      <c r="X35" s="50">
        <v>0.99999000000000005</v>
      </c>
      <c r="Y35" s="50">
        <v>1</v>
      </c>
      <c r="AA35" s="3">
        <v>35</v>
      </c>
      <c r="AD35" s="107" t="str">
        <f>REPLACE(INDEX(GroupVertices[Group], MATCH(Vertices[[#This Row],[Vertex]],GroupVertices[Vertex],0)),1,1,"")</f>
        <v>4</v>
      </c>
      <c r="AE35" s="2"/>
      <c r="AI35" s="3"/>
    </row>
    <row r="36" spans="1:35" x14ac:dyDescent="0.25">
      <c r="A36" s="1" t="s">
        <v>206</v>
      </c>
      <c r="D36">
        <v>2.916666666666667</v>
      </c>
      <c r="G36" s="51"/>
      <c r="M36">
        <v>1841.452880859375</v>
      </c>
      <c r="N36">
        <v>3698.15966796875</v>
      </c>
      <c r="R36" s="49">
        <v>2</v>
      </c>
      <c r="U36" s="50">
        <v>0</v>
      </c>
      <c r="V36" s="50">
        <v>0.5</v>
      </c>
      <c r="W36" s="50">
        <v>0</v>
      </c>
      <c r="X36" s="50">
        <v>0.99999000000000005</v>
      </c>
      <c r="Y36" s="50">
        <v>1</v>
      </c>
      <c r="AA36" s="3">
        <v>36</v>
      </c>
      <c r="AD36" s="107" t="str">
        <f>REPLACE(INDEX(GroupVertices[Group], MATCH(Vertices[[#This Row],[Vertex]],GroupVertices[Vertex],0)),1,1,"")</f>
        <v>4</v>
      </c>
      <c r="AE36" s="2"/>
      <c r="AI36" s="3"/>
    </row>
    <row r="37" spans="1:35" x14ac:dyDescent="0.25">
      <c r="A37" s="1" t="s">
        <v>207</v>
      </c>
      <c r="D37">
        <v>1.5</v>
      </c>
      <c r="G37" s="51"/>
      <c r="M37">
        <v>7917.35693359375</v>
      </c>
      <c r="N37">
        <v>8075.6220703125</v>
      </c>
      <c r="R37" s="49">
        <v>1</v>
      </c>
      <c r="U37" s="50">
        <v>0</v>
      </c>
      <c r="V37" s="50">
        <v>1.8867999999999999E-2</v>
      </c>
      <c r="W37" s="50">
        <v>2.9610000000000001E-3</v>
      </c>
      <c r="X37" s="50">
        <v>0.55171999999999999</v>
      </c>
      <c r="Y37" s="50">
        <v>0</v>
      </c>
      <c r="AA37" s="3">
        <v>37</v>
      </c>
      <c r="AD37" s="107" t="str">
        <f>REPLACE(INDEX(GroupVertices[Group], MATCH(Vertices[[#This Row],[Vertex]],GroupVertices[Vertex],0)),1,1,"")</f>
        <v>1</v>
      </c>
      <c r="AE37" s="2"/>
      <c r="AI37" s="3"/>
    </row>
    <row r="38" spans="1:35" x14ac:dyDescent="0.25">
      <c r="A38" s="1" t="s">
        <v>209</v>
      </c>
      <c r="D38">
        <v>5.75</v>
      </c>
      <c r="G38" s="51"/>
      <c r="M38">
        <v>6373.03564453125</v>
      </c>
      <c r="N38">
        <v>8827.126953125</v>
      </c>
      <c r="R38" s="49">
        <v>4</v>
      </c>
      <c r="U38" s="50">
        <v>4</v>
      </c>
      <c r="V38" s="50">
        <v>2.4389999999999998E-2</v>
      </c>
      <c r="W38" s="50">
        <v>0.109005</v>
      </c>
      <c r="X38" s="50">
        <v>1.095173</v>
      </c>
      <c r="Y38" s="50">
        <v>0.5</v>
      </c>
      <c r="AA38" s="3">
        <v>38</v>
      </c>
      <c r="AD38" s="107" t="str">
        <f>REPLACE(INDEX(GroupVertices[Group], MATCH(Vertices[[#This Row],[Vertex]],GroupVertices[Vertex],0)),1,1,"")</f>
        <v>1</v>
      </c>
      <c r="AE38" s="2"/>
      <c r="AI38" s="3"/>
    </row>
    <row r="39" spans="1:35" x14ac:dyDescent="0.25">
      <c r="A39" s="1" t="s">
        <v>210</v>
      </c>
      <c r="D39">
        <v>2.916666666666667</v>
      </c>
      <c r="G39" s="51"/>
      <c r="M39">
        <v>756.15216064453125</v>
      </c>
      <c r="N39">
        <v>654.3463134765625</v>
      </c>
      <c r="R39" s="49">
        <v>2</v>
      </c>
      <c r="U39" s="50">
        <v>0</v>
      </c>
      <c r="V39" s="50">
        <v>0.5</v>
      </c>
      <c r="W39" s="50">
        <v>0</v>
      </c>
      <c r="X39" s="50">
        <v>0.99999000000000005</v>
      </c>
      <c r="Y39" s="50">
        <v>1</v>
      </c>
      <c r="AA39" s="3">
        <v>39</v>
      </c>
      <c r="AD39" s="107" t="str">
        <f>REPLACE(INDEX(GroupVertices[Group], MATCH(Vertices[[#This Row],[Vertex]],GroupVertices[Vertex],0)),1,1,"")</f>
        <v>3</v>
      </c>
      <c r="AE39" s="2"/>
      <c r="AI39" s="3"/>
    </row>
    <row r="40" spans="1:35" x14ac:dyDescent="0.25">
      <c r="A40" s="1" t="s">
        <v>211</v>
      </c>
      <c r="D40">
        <v>2.916666666666667</v>
      </c>
      <c r="G40" s="51"/>
      <c r="M40">
        <v>756.15216064453125</v>
      </c>
      <c r="N40">
        <v>1610.133056640625</v>
      </c>
      <c r="R40" s="49">
        <v>2</v>
      </c>
      <c r="U40" s="50">
        <v>0</v>
      </c>
      <c r="V40" s="50">
        <v>0.5</v>
      </c>
      <c r="W40" s="50">
        <v>0</v>
      </c>
      <c r="X40" s="50">
        <v>0.99999000000000005</v>
      </c>
      <c r="Y40" s="50">
        <v>1</v>
      </c>
      <c r="AA40" s="3">
        <v>40</v>
      </c>
      <c r="AD40" s="107" t="str">
        <f>REPLACE(INDEX(GroupVertices[Group], MATCH(Vertices[[#This Row],[Vertex]],GroupVertices[Vertex],0)),1,1,"")</f>
        <v>3</v>
      </c>
      <c r="AE40" s="2"/>
      <c r="AI40" s="3"/>
    </row>
    <row r="41" spans="1:35" x14ac:dyDescent="0.25">
      <c r="A41" s="1" t="s">
        <v>212</v>
      </c>
      <c r="D41">
        <v>2.916666666666667</v>
      </c>
      <c r="G41" s="51"/>
      <c r="M41">
        <v>1841.452880859375</v>
      </c>
      <c r="N41">
        <v>1610.133056640625</v>
      </c>
      <c r="R41" s="49">
        <v>2</v>
      </c>
      <c r="U41" s="50">
        <v>0</v>
      </c>
      <c r="V41" s="50">
        <v>0.5</v>
      </c>
      <c r="W41" s="50">
        <v>0</v>
      </c>
      <c r="X41" s="50">
        <v>0.99999000000000005</v>
      </c>
      <c r="Y41" s="50">
        <v>1</v>
      </c>
      <c r="AA41" s="3">
        <v>41</v>
      </c>
      <c r="AD41" s="107" t="str">
        <f>REPLACE(INDEX(GroupVertices[Group], MATCH(Vertices[[#This Row],[Vertex]],GroupVertices[Vertex],0)),1,1,"")</f>
        <v>3</v>
      </c>
      <c r="AE41" s="2"/>
      <c r="AI41" s="3"/>
    </row>
    <row r="42" spans="1:35" x14ac:dyDescent="0.25">
      <c r="A42" s="1" t="s">
        <v>213</v>
      </c>
      <c r="D42">
        <v>1.5</v>
      </c>
      <c r="G42" s="51"/>
      <c r="M42">
        <v>3602.842529296875</v>
      </c>
      <c r="N42">
        <v>503.6260986328125</v>
      </c>
      <c r="R42" s="49">
        <v>1</v>
      </c>
      <c r="U42" s="50">
        <v>0</v>
      </c>
      <c r="V42" s="50">
        <v>1</v>
      </c>
      <c r="W42" s="50">
        <v>0</v>
      </c>
      <c r="X42" s="50">
        <v>0.99999000000000005</v>
      </c>
      <c r="Y42" s="50">
        <v>0</v>
      </c>
      <c r="AA42" s="3">
        <v>42</v>
      </c>
      <c r="AD42" s="107" t="str">
        <f>REPLACE(INDEX(GroupVertices[Group], MATCH(Vertices[[#This Row],[Vertex]],GroupVertices[Vertex],0)),1,1,"")</f>
        <v>17</v>
      </c>
      <c r="AE42" s="2"/>
      <c r="AI42" s="3"/>
    </row>
    <row r="43" spans="1:35" x14ac:dyDescent="0.25">
      <c r="A43" s="1" t="s">
        <v>214</v>
      </c>
      <c r="D43">
        <v>1.5</v>
      </c>
      <c r="G43" s="51"/>
      <c r="M43">
        <v>3602.842529296875</v>
      </c>
      <c r="N43">
        <v>1157.972412109375</v>
      </c>
      <c r="R43" s="49">
        <v>1</v>
      </c>
      <c r="U43" s="50">
        <v>0</v>
      </c>
      <c r="V43" s="50">
        <v>1</v>
      </c>
      <c r="W43" s="50">
        <v>0</v>
      </c>
      <c r="X43" s="50">
        <v>0.99999000000000005</v>
      </c>
      <c r="Y43" s="50">
        <v>0</v>
      </c>
      <c r="AA43" s="3">
        <v>43</v>
      </c>
      <c r="AD43" s="107" t="str">
        <f>REPLACE(INDEX(GroupVertices[Group], MATCH(Vertices[[#This Row],[Vertex]],GroupVertices[Vertex],0)),1,1,"")</f>
        <v>17</v>
      </c>
      <c r="AE43" s="2"/>
      <c r="AI43" s="3"/>
    </row>
    <row r="44" spans="1:35" x14ac:dyDescent="0.25">
      <c r="A44" s="1" t="s">
        <v>215</v>
      </c>
      <c r="D44">
        <v>1.5</v>
      </c>
      <c r="G44" s="51"/>
      <c r="M44">
        <v>5577.73388671875</v>
      </c>
      <c r="N44">
        <v>3168.80078125</v>
      </c>
      <c r="R44" s="49">
        <v>1</v>
      </c>
      <c r="U44" s="50">
        <v>0</v>
      </c>
      <c r="V44" s="50">
        <v>1</v>
      </c>
      <c r="W44" s="50">
        <v>0</v>
      </c>
      <c r="X44" s="50">
        <v>0.99999000000000005</v>
      </c>
      <c r="Y44" s="50">
        <v>0</v>
      </c>
      <c r="AA44" s="3">
        <v>44</v>
      </c>
      <c r="AD44" s="107" t="str">
        <f>REPLACE(INDEX(GroupVertices[Group], MATCH(Vertices[[#This Row],[Vertex]],GroupVertices[Vertex],0)),1,1,"")</f>
        <v>8</v>
      </c>
      <c r="AE44" s="2"/>
      <c r="AI44" s="3"/>
    </row>
    <row r="45" spans="1:35" x14ac:dyDescent="0.25">
      <c r="A45" s="1" t="s">
        <v>216</v>
      </c>
      <c r="D45">
        <v>1.5</v>
      </c>
      <c r="G45" s="51"/>
      <c r="M45">
        <v>5577.73388671875</v>
      </c>
      <c r="N45">
        <v>4036.361083984375</v>
      </c>
      <c r="R45" s="49">
        <v>1</v>
      </c>
      <c r="U45" s="50">
        <v>0</v>
      </c>
      <c r="V45" s="50">
        <v>1</v>
      </c>
      <c r="W45" s="50">
        <v>0</v>
      </c>
      <c r="X45" s="50">
        <v>0.99999000000000005</v>
      </c>
      <c r="Y45" s="50">
        <v>0</v>
      </c>
      <c r="AA45" s="3">
        <v>45</v>
      </c>
      <c r="AD45" s="107" t="str">
        <f>REPLACE(INDEX(GroupVertices[Group], MATCH(Vertices[[#This Row],[Vertex]],GroupVertices[Vertex],0)),1,1,"")</f>
        <v>8</v>
      </c>
      <c r="AE45" s="2"/>
      <c r="AI45" s="3"/>
    </row>
    <row r="46" spans="1:35" x14ac:dyDescent="0.25">
      <c r="A46" s="1" t="s">
        <v>217</v>
      </c>
      <c r="D46">
        <v>2.916666666666667</v>
      </c>
      <c r="G46" s="51"/>
      <c r="M46">
        <v>756.15216064453125</v>
      </c>
      <c r="N46">
        <v>4830.3994140625</v>
      </c>
      <c r="R46" s="49">
        <v>2</v>
      </c>
      <c r="U46" s="50">
        <v>0</v>
      </c>
      <c r="V46" s="50">
        <v>0.5</v>
      </c>
      <c r="W46" s="50">
        <v>0</v>
      </c>
      <c r="X46" s="50">
        <v>0.99999000000000005</v>
      </c>
      <c r="Y46" s="50">
        <v>1</v>
      </c>
      <c r="AA46" s="3">
        <v>46</v>
      </c>
      <c r="AD46" s="107" t="str">
        <f>REPLACE(INDEX(GroupVertices[Group], MATCH(Vertices[[#This Row],[Vertex]],GroupVertices[Vertex],0)),1,1,"")</f>
        <v>5</v>
      </c>
      <c r="AE46" s="2"/>
      <c r="AI46" s="3"/>
    </row>
    <row r="47" spans="1:35" x14ac:dyDescent="0.25">
      <c r="A47" s="1" t="s">
        <v>218</v>
      </c>
      <c r="D47">
        <v>2.916666666666667</v>
      </c>
      <c r="G47" s="51"/>
      <c r="M47">
        <v>756.15216064453125</v>
      </c>
      <c r="N47">
        <v>5786.18603515625</v>
      </c>
      <c r="R47" s="49">
        <v>2</v>
      </c>
      <c r="U47" s="50">
        <v>0</v>
      </c>
      <c r="V47" s="50">
        <v>0.5</v>
      </c>
      <c r="W47" s="50">
        <v>0</v>
      </c>
      <c r="X47" s="50">
        <v>0.99999000000000005</v>
      </c>
      <c r="Y47" s="50">
        <v>1</v>
      </c>
      <c r="AA47" s="3">
        <v>47</v>
      </c>
      <c r="AD47" s="107" t="str">
        <f>REPLACE(INDEX(GroupVertices[Group], MATCH(Vertices[[#This Row],[Vertex]],GroupVertices[Vertex],0)),1,1,"")</f>
        <v>5</v>
      </c>
      <c r="AE47" s="2"/>
      <c r="AI47" s="3"/>
    </row>
    <row r="48" spans="1:35" x14ac:dyDescent="0.25">
      <c r="A48" s="1" t="s">
        <v>219</v>
      </c>
      <c r="D48">
        <v>2.916666666666667</v>
      </c>
      <c r="G48" s="51"/>
      <c r="M48">
        <v>1841.452880859375</v>
      </c>
      <c r="N48">
        <v>5786.18603515625</v>
      </c>
      <c r="R48" s="49">
        <v>2</v>
      </c>
      <c r="U48" s="50">
        <v>0</v>
      </c>
      <c r="V48" s="50">
        <v>0.5</v>
      </c>
      <c r="W48" s="50">
        <v>0</v>
      </c>
      <c r="X48" s="50">
        <v>0.99999000000000005</v>
      </c>
      <c r="Y48" s="50">
        <v>1</v>
      </c>
      <c r="AA48" s="3">
        <v>48</v>
      </c>
      <c r="AD48" s="107" t="str">
        <f>REPLACE(INDEX(GroupVertices[Group], MATCH(Vertices[[#This Row],[Vertex]],GroupVertices[Vertex],0)),1,1,"")</f>
        <v>5</v>
      </c>
      <c r="AE48" s="2"/>
      <c r="AI48" s="3"/>
    </row>
    <row r="49" spans="1:35" x14ac:dyDescent="0.25">
      <c r="A49" s="1" t="s">
        <v>220</v>
      </c>
      <c r="D49">
        <v>1.5</v>
      </c>
      <c r="G49" s="51"/>
      <c r="M49">
        <v>9029.345703125</v>
      </c>
      <c r="N49">
        <v>3168.80078125</v>
      </c>
      <c r="R49" s="49">
        <v>1</v>
      </c>
      <c r="U49" s="50">
        <v>0</v>
      </c>
      <c r="V49" s="50">
        <v>1</v>
      </c>
      <c r="W49" s="50">
        <v>0</v>
      </c>
      <c r="X49" s="50">
        <v>0.99999000000000005</v>
      </c>
      <c r="Y49" s="50">
        <v>0</v>
      </c>
      <c r="AA49" s="3">
        <v>49</v>
      </c>
      <c r="AD49" s="107" t="str">
        <f>REPLACE(INDEX(GroupVertices[Group], MATCH(Vertices[[#This Row],[Vertex]],GroupVertices[Vertex],0)),1,1,"")</f>
        <v>6</v>
      </c>
      <c r="AE49" s="2"/>
      <c r="AI49" s="3"/>
    </row>
    <row r="50" spans="1:35" x14ac:dyDescent="0.25">
      <c r="A50" s="1" t="s">
        <v>221</v>
      </c>
      <c r="D50">
        <v>1.5</v>
      </c>
      <c r="G50" s="51"/>
      <c r="M50">
        <v>9029.345703125</v>
      </c>
      <c r="N50">
        <v>4036.361083984375</v>
      </c>
      <c r="R50" s="49">
        <v>1</v>
      </c>
      <c r="U50" s="50">
        <v>0</v>
      </c>
      <c r="V50" s="50">
        <v>1</v>
      </c>
      <c r="W50" s="50">
        <v>0</v>
      </c>
      <c r="X50" s="50">
        <v>0.99999000000000005</v>
      </c>
      <c r="Y50" s="50">
        <v>0</v>
      </c>
      <c r="AA50" s="3">
        <v>50</v>
      </c>
      <c r="AD50" s="107" t="str">
        <f>REPLACE(INDEX(GroupVertices[Group], MATCH(Vertices[[#This Row],[Vertex]],GroupVertices[Vertex],0)),1,1,"")</f>
        <v>6</v>
      </c>
      <c r="AE50" s="2"/>
      <c r="AI50" s="3"/>
    </row>
    <row r="51" spans="1:35" x14ac:dyDescent="0.25">
      <c r="A51" s="1" t="s">
        <v>223</v>
      </c>
      <c r="D51">
        <v>1.5</v>
      </c>
      <c r="G51" s="51"/>
      <c r="M51">
        <v>6004.7373046875</v>
      </c>
      <c r="N51">
        <v>1731.4444580078125</v>
      </c>
      <c r="R51" s="49">
        <v>1</v>
      </c>
      <c r="U51" s="50">
        <v>0</v>
      </c>
      <c r="V51" s="50">
        <v>1</v>
      </c>
      <c r="W51" s="50">
        <v>0</v>
      </c>
      <c r="X51" s="50">
        <v>0.99999000000000005</v>
      </c>
      <c r="Y51" s="50">
        <v>0</v>
      </c>
      <c r="AA51" s="3">
        <v>51</v>
      </c>
      <c r="AD51" s="107" t="str">
        <f>REPLACE(INDEX(GroupVertices[Group], MATCH(Vertices[[#This Row],[Vertex]],GroupVertices[Vertex],0)),1,1,"")</f>
        <v>9</v>
      </c>
      <c r="AE51" s="2"/>
      <c r="AI51" s="3"/>
    </row>
    <row r="52" spans="1:35" x14ac:dyDescent="0.25">
      <c r="A52" s="1" t="s">
        <v>224</v>
      </c>
      <c r="D52">
        <v>1.5</v>
      </c>
      <c r="G52" s="51"/>
      <c r="M52">
        <v>6004.7373046875</v>
      </c>
      <c r="N52">
        <v>2282.85986328125</v>
      </c>
      <c r="R52" s="49">
        <v>1</v>
      </c>
      <c r="U52" s="50">
        <v>0</v>
      </c>
      <c r="V52" s="50">
        <v>1</v>
      </c>
      <c r="W52" s="50">
        <v>0</v>
      </c>
      <c r="X52" s="50">
        <v>0.99999000000000005</v>
      </c>
      <c r="Y52" s="50">
        <v>0</v>
      </c>
      <c r="AA52" s="3">
        <v>52</v>
      </c>
      <c r="AD52" s="107" t="str">
        <f>REPLACE(INDEX(GroupVertices[Group], MATCH(Vertices[[#This Row],[Vertex]],GroupVertices[Vertex],0)),1,1,"")</f>
        <v>9</v>
      </c>
      <c r="AE52" s="2"/>
      <c r="AI52" s="3"/>
    </row>
    <row r="53" spans="1:35" x14ac:dyDescent="0.25">
      <c r="A53" s="1" t="s">
        <v>225</v>
      </c>
      <c r="D53">
        <v>1.5</v>
      </c>
      <c r="G53" s="51"/>
      <c r="M53">
        <v>6004.7373046875</v>
      </c>
      <c r="N53">
        <v>452.16067504882813</v>
      </c>
      <c r="R53" s="49">
        <v>1</v>
      </c>
      <c r="U53" s="50">
        <v>0</v>
      </c>
      <c r="V53" s="50">
        <v>1</v>
      </c>
      <c r="W53" s="50">
        <v>0</v>
      </c>
      <c r="X53" s="50">
        <v>0.99999000000000005</v>
      </c>
      <c r="Y53" s="50">
        <v>0</v>
      </c>
      <c r="AA53" s="3">
        <v>53</v>
      </c>
      <c r="AD53" s="107" t="str">
        <f>REPLACE(INDEX(GroupVertices[Group], MATCH(Vertices[[#This Row],[Vertex]],GroupVertices[Vertex],0)),1,1,"")</f>
        <v>12</v>
      </c>
      <c r="AE53" s="2"/>
      <c r="AI53" s="3"/>
    </row>
    <row r="54" spans="1:35" x14ac:dyDescent="0.25">
      <c r="A54" s="1" t="s">
        <v>226</v>
      </c>
      <c r="D54">
        <v>1.5</v>
      </c>
      <c r="G54" s="51"/>
      <c r="M54">
        <v>6004.7373046875</v>
      </c>
      <c r="N54">
        <v>1003.5761108398438</v>
      </c>
      <c r="R54" s="49">
        <v>1</v>
      </c>
      <c r="U54" s="50">
        <v>0</v>
      </c>
      <c r="V54" s="50">
        <v>1</v>
      </c>
      <c r="W54" s="50">
        <v>0</v>
      </c>
      <c r="X54" s="50">
        <v>0.99999000000000005</v>
      </c>
      <c r="Y54" s="50">
        <v>0</v>
      </c>
      <c r="AA54" s="3">
        <v>54</v>
      </c>
      <c r="AD54" s="107" t="str">
        <f>REPLACE(INDEX(GroupVertices[Group], MATCH(Vertices[[#This Row],[Vertex]],GroupVertices[Vertex],0)),1,1,"")</f>
        <v>12</v>
      </c>
      <c r="AE54" s="2"/>
      <c r="AI54" s="3"/>
    </row>
    <row r="55" spans="1:35" x14ac:dyDescent="0.25">
      <c r="A55" s="1" t="s">
        <v>227</v>
      </c>
      <c r="D55">
        <v>2.916666666666667</v>
      </c>
      <c r="G55" s="51"/>
      <c r="M55">
        <v>8958.1787109375</v>
      </c>
      <c r="N55">
        <v>8554.291015625</v>
      </c>
      <c r="R55" s="49">
        <v>2</v>
      </c>
      <c r="U55" s="50">
        <v>2</v>
      </c>
      <c r="V55" s="50">
        <v>0.25</v>
      </c>
      <c r="W55" s="50">
        <v>0</v>
      </c>
      <c r="X55" s="50">
        <v>1.298233</v>
      </c>
      <c r="Y55" s="50">
        <v>0</v>
      </c>
      <c r="AA55" s="3">
        <v>55</v>
      </c>
      <c r="AD55" s="107" t="str">
        <f>REPLACE(INDEX(GroupVertices[Group], MATCH(Vertices[[#This Row],[Vertex]],GroupVertices[Vertex],0)),1,1,"")</f>
        <v>2</v>
      </c>
      <c r="AE55" s="2"/>
      <c r="AI55" s="3"/>
    </row>
    <row r="56" spans="1:35" x14ac:dyDescent="0.25">
      <c r="A56" s="1" t="s">
        <v>228</v>
      </c>
      <c r="D56">
        <v>1.5</v>
      </c>
      <c r="G56" s="51"/>
      <c r="M56">
        <v>8958.1787109375</v>
      </c>
      <c r="N56">
        <v>9399.7958984375</v>
      </c>
      <c r="R56" s="49">
        <v>1</v>
      </c>
      <c r="U56" s="50">
        <v>0</v>
      </c>
      <c r="V56" s="50">
        <v>0.16666700000000001</v>
      </c>
      <c r="W56" s="50">
        <v>0</v>
      </c>
      <c r="X56" s="50">
        <v>0.70174800000000004</v>
      </c>
      <c r="Y56" s="50">
        <v>0</v>
      </c>
      <c r="AA56" s="3">
        <v>56</v>
      </c>
      <c r="AD56" s="107" t="str">
        <f>REPLACE(INDEX(GroupVertices[Group], MATCH(Vertices[[#This Row],[Vertex]],GroupVertices[Vertex],0)),1,1,"")</f>
        <v>2</v>
      </c>
      <c r="AE56" s="2"/>
      <c r="AI56" s="3"/>
    </row>
    <row r="57" spans="1:35" x14ac:dyDescent="0.25">
      <c r="A57" s="1" t="s">
        <v>229</v>
      </c>
      <c r="D57">
        <v>1.5</v>
      </c>
      <c r="G57" s="51"/>
      <c r="M57">
        <v>8593.4462890625</v>
      </c>
      <c r="N57">
        <v>1731.4444580078125</v>
      </c>
      <c r="R57" s="49">
        <v>1</v>
      </c>
      <c r="U57" s="50">
        <v>0</v>
      </c>
      <c r="V57" s="50">
        <v>1</v>
      </c>
      <c r="W57" s="50">
        <v>0</v>
      </c>
      <c r="X57" s="50">
        <v>0.99999000000000005</v>
      </c>
      <c r="Y57" s="50">
        <v>0</v>
      </c>
      <c r="AA57" s="3">
        <v>57</v>
      </c>
      <c r="AD57" s="107" t="str">
        <f>REPLACE(INDEX(GroupVertices[Group], MATCH(Vertices[[#This Row],[Vertex]],GroupVertices[Vertex],0)),1,1,"")</f>
        <v>11</v>
      </c>
      <c r="AE57" s="2"/>
      <c r="AI57" s="3"/>
    </row>
    <row r="58" spans="1:35" x14ac:dyDescent="0.25">
      <c r="A58" s="1" t="s">
        <v>230</v>
      </c>
      <c r="D58">
        <v>1.5</v>
      </c>
      <c r="G58" s="51"/>
      <c r="M58">
        <v>8593.4462890625</v>
      </c>
      <c r="N58">
        <v>2282.85986328125</v>
      </c>
      <c r="R58" s="49">
        <v>1</v>
      </c>
      <c r="U58" s="50">
        <v>0</v>
      </c>
      <c r="V58" s="50">
        <v>1</v>
      </c>
      <c r="W58" s="50">
        <v>0</v>
      </c>
      <c r="X58" s="50">
        <v>0.99999000000000005</v>
      </c>
      <c r="Y58" s="50">
        <v>0</v>
      </c>
      <c r="AA58" s="3">
        <v>58</v>
      </c>
      <c r="AD58" s="107" t="str">
        <f>REPLACE(INDEX(GroupVertices[Group], MATCH(Vertices[[#This Row],[Vertex]],GroupVertices[Vertex],0)),1,1,"")</f>
        <v>11</v>
      </c>
      <c r="AE58" s="2"/>
      <c r="AI58" s="3"/>
    </row>
    <row r="59" spans="1:35" x14ac:dyDescent="0.25">
      <c r="A59" s="1" t="s">
        <v>231</v>
      </c>
      <c r="D59">
        <v>1.5</v>
      </c>
      <c r="G59" s="51"/>
      <c r="M59">
        <v>8593.4462890625</v>
      </c>
      <c r="N59">
        <v>452.16067504882813</v>
      </c>
      <c r="R59" s="49">
        <v>1</v>
      </c>
      <c r="U59" s="50">
        <v>0</v>
      </c>
      <c r="V59" s="50">
        <v>1</v>
      </c>
      <c r="W59" s="50">
        <v>0</v>
      </c>
      <c r="X59" s="50">
        <v>0.99999000000000005</v>
      </c>
      <c r="Y59" s="50">
        <v>0</v>
      </c>
      <c r="AA59" s="3">
        <v>59</v>
      </c>
      <c r="AD59" s="107" t="str">
        <f>REPLACE(INDEX(GroupVertices[Group], MATCH(Vertices[[#This Row],[Vertex]],GroupVertices[Vertex],0)),1,1,"")</f>
        <v>10</v>
      </c>
      <c r="AE59" s="2"/>
      <c r="AI59" s="3"/>
    </row>
    <row r="60" spans="1:35" x14ac:dyDescent="0.25">
      <c r="A60" s="1" t="s">
        <v>232</v>
      </c>
      <c r="D60">
        <v>1.5</v>
      </c>
      <c r="G60" s="51"/>
      <c r="M60">
        <v>8593.4462890625</v>
      </c>
      <c r="N60">
        <v>1003.5761108398438</v>
      </c>
      <c r="R60" s="49">
        <v>1</v>
      </c>
      <c r="U60" s="50">
        <v>0</v>
      </c>
      <c r="V60" s="50">
        <v>1</v>
      </c>
      <c r="W60" s="50">
        <v>0</v>
      </c>
      <c r="X60" s="50">
        <v>0.99999000000000005</v>
      </c>
      <c r="Y60" s="50">
        <v>0</v>
      </c>
      <c r="AA60" s="3">
        <v>60</v>
      </c>
      <c r="AD60" s="107" t="str">
        <f>REPLACE(INDEX(GroupVertices[Group], MATCH(Vertices[[#This Row],[Vertex]],GroupVertices[Vertex],0)),1,1,"")</f>
        <v>10</v>
      </c>
      <c r="AE60" s="2"/>
      <c r="AI60" s="3"/>
    </row>
    <row r="61" spans="1:35" x14ac:dyDescent="0.25">
      <c r="G61" s="51"/>
      <c r="R61" s="49"/>
      <c r="U61" s="50"/>
      <c r="V61" s="50"/>
      <c r="W61" s="50"/>
      <c r="X61" s="50"/>
      <c r="Y61" s="50"/>
      <c r="AA61" s="3">
        <v>61</v>
      </c>
      <c r="AD61" s="107" t="e">
        <f>REPLACE(INDEX(GroupVertices[Group], MATCH(Vertices[[#This Row],[Vertex]],GroupVertices[Vertex],0)),1,1,"")</f>
        <v>#N/A</v>
      </c>
      <c r="AE61" s="2"/>
      <c r="AI61" s="3"/>
    </row>
    <row r="62" spans="1:35" x14ac:dyDescent="0.25">
      <c r="G62" s="51"/>
      <c r="R62" s="49"/>
      <c r="U62" s="50"/>
      <c r="V62" s="50"/>
      <c r="W62" s="50"/>
      <c r="X62" s="50"/>
      <c r="Y62" s="50"/>
      <c r="AA62" s="3">
        <v>62</v>
      </c>
      <c r="AD62" s="107" t="e">
        <f>REPLACE(INDEX(GroupVertices[Group], MATCH(Vertices[[#This Row],[Vertex]],GroupVertices[Vertex],0)),1,1,"")</f>
        <v>#N/A</v>
      </c>
      <c r="AE62" s="2"/>
      <c r="AI62" s="3"/>
    </row>
    <row r="63" spans="1:35" x14ac:dyDescent="0.25">
      <c r="G63" s="51"/>
      <c r="R63" s="49"/>
      <c r="U63" s="50"/>
      <c r="V63" s="50"/>
      <c r="W63" s="50"/>
      <c r="X63" s="50"/>
      <c r="Y63" s="50"/>
      <c r="AA63" s="3">
        <v>63</v>
      </c>
      <c r="AD63" s="107" t="e">
        <f>REPLACE(INDEX(GroupVertices[Group], MATCH(Vertices[[#This Row],[Vertex]],GroupVertices[Vertex],0)),1,1,"")</f>
        <v>#N/A</v>
      </c>
      <c r="AE63" s="2"/>
      <c r="AI63" s="3"/>
    </row>
    <row r="64" spans="1:35" x14ac:dyDescent="0.25">
      <c r="G64" s="51"/>
      <c r="R64" s="49"/>
      <c r="U64" s="50"/>
      <c r="V64" s="50"/>
      <c r="W64" s="50"/>
      <c r="X64" s="50"/>
      <c r="Y64" s="50"/>
      <c r="AA64" s="3">
        <v>64</v>
      </c>
      <c r="AD64" s="107" t="e">
        <f>REPLACE(INDEX(GroupVertices[Group], MATCH(Vertices[[#This Row],[Vertex]],GroupVertices[Vertex],0)),1,1,"")</f>
        <v>#N/A</v>
      </c>
      <c r="AE64" s="2"/>
      <c r="AI64" s="3"/>
    </row>
    <row r="65" spans="7:35" x14ac:dyDescent="0.25">
      <c r="G65" s="51"/>
      <c r="R65" s="49"/>
      <c r="U65" s="50"/>
      <c r="V65" s="50"/>
      <c r="W65" s="50"/>
      <c r="X65" s="50"/>
      <c r="Y65" s="50"/>
      <c r="AA65" s="3">
        <v>65</v>
      </c>
      <c r="AD65" s="107" t="e">
        <f>REPLACE(INDEX(GroupVertices[Group], MATCH(Vertices[[#This Row],[Vertex]],GroupVertices[Vertex],0)),1,1,"")</f>
        <v>#N/A</v>
      </c>
      <c r="AE65" s="2"/>
      <c r="AI65" s="3"/>
    </row>
    <row r="66" spans="7:35" x14ac:dyDescent="0.25">
      <c r="G66" s="51"/>
      <c r="R66" s="49"/>
      <c r="U66" s="50"/>
      <c r="V66" s="50"/>
      <c r="W66" s="50"/>
      <c r="X66" s="50"/>
      <c r="Y66" s="50"/>
      <c r="AA66" s="3">
        <v>66</v>
      </c>
      <c r="AD66" s="107" t="e">
        <f>REPLACE(INDEX(GroupVertices[Group], MATCH(Vertices[[#This Row],[Vertex]],GroupVertices[Vertex],0)),1,1,"")</f>
        <v>#N/A</v>
      </c>
      <c r="AE66" s="2"/>
      <c r="AI66" s="3"/>
    </row>
    <row r="67" spans="7:35" x14ac:dyDescent="0.25">
      <c r="G67" s="51"/>
      <c r="R67" s="49"/>
      <c r="U67" s="50"/>
      <c r="V67" s="50"/>
      <c r="W67" s="50"/>
      <c r="X67" s="50"/>
      <c r="Y67" s="50"/>
      <c r="AA67" s="3">
        <v>67</v>
      </c>
      <c r="AD67" s="107" t="e">
        <f>REPLACE(INDEX(GroupVertices[Group], MATCH(Vertices[[#This Row],[Vertex]],GroupVertices[Vertex],0)),1,1,"")</f>
        <v>#N/A</v>
      </c>
      <c r="AE67" s="2"/>
      <c r="AI67" s="3"/>
    </row>
    <row r="68" spans="7:35" x14ac:dyDescent="0.25">
      <c r="G68" s="51"/>
      <c r="R68" s="49"/>
      <c r="U68" s="50"/>
      <c r="V68" s="50"/>
      <c r="W68" s="50"/>
      <c r="X68" s="50"/>
      <c r="Y68" s="50"/>
      <c r="AA68" s="3">
        <v>68</v>
      </c>
      <c r="AD68" s="107" t="e">
        <f>REPLACE(INDEX(GroupVertices[Group], MATCH(Vertices[[#This Row],[Vertex]],GroupVertices[Vertex],0)),1,1,"")</f>
        <v>#N/A</v>
      </c>
      <c r="AE68" s="2"/>
      <c r="AI68" s="3"/>
    </row>
    <row r="69" spans="7:35" x14ac:dyDescent="0.25">
      <c r="G69" s="51"/>
      <c r="R69" s="49"/>
      <c r="U69" s="50"/>
      <c r="V69" s="50"/>
      <c r="W69" s="50"/>
      <c r="X69" s="50"/>
      <c r="Y69" s="50"/>
      <c r="AA69" s="3">
        <v>69</v>
      </c>
      <c r="AD69" s="107" t="e">
        <f>REPLACE(INDEX(GroupVertices[Group], MATCH(Vertices[[#This Row],[Vertex]],GroupVertices[Vertex],0)),1,1,"")</f>
        <v>#N/A</v>
      </c>
      <c r="AE69" s="2"/>
      <c r="AI69" s="3"/>
    </row>
    <row r="70" spans="7:35" x14ac:dyDescent="0.25">
      <c r="G70" s="51"/>
      <c r="R70" s="49"/>
      <c r="U70" s="50"/>
      <c r="V70" s="50"/>
      <c r="W70" s="50"/>
      <c r="X70" s="50"/>
      <c r="Y70" s="50"/>
      <c r="AA70" s="3">
        <v>70</v>
      </c>
      <c r="AD70" s="107" t="e">
        <f>REPLACE(INDEX(GroupVertices[Group], MATCH(Vertices[[#This Row],[Vertex]],GroupVertices[Vertex],0)),1,1,"")</f>
        <v>#N/A</v>
      </c>
      <c r="AE70" s="2"/>
      <c r="AI70" s="3"/>
    </row>
    <row r="71" spans="7:35" x14ac:dyDescent="0.25">
      <c r="G71" s="51"/>
      <c r="R71" s="49"/>
      <c r="U71" s="50"/>
      <c r="V71" s="50"/>
      <c r="W71" s="50"/>
      <c r="X71" s="50"/>
      <c r="Y71" s="50"/>
      <c r="AA71" s="3">
        <v>71</v>
      </c>
      <c r="AD71" s="107" t="e">
        <f>REPLACE(INDEX(GroupVertices[Group], MATCH(Vertices[[#This Row],[Vertex]],GroupVertices[Vertex],0)),1,1,"")</f>
        <v>#N/A</v>
      </c>
      <c r="AE71" s="2"/>
      <c r="AI71" s="3"/>
    </row>
    <row r="72" spans="7:35" x14ac:dyDescent="0.25">
      <c r="G72" s="51"/>
      <c r="R72" s="49"/>
      <c r="U72" s="50"/>
      <c r="V72" s="50"/>
      <c r="W72" s="50"/>
      <c r="X72" s="50"/>
      <c r="Y72" s="50"/>
      <c r="AA72" s="3">
        <v>72</v>
      </c>
      <c r="AD72" s="107" t="e">
        <f>REPLACE(INDEX(GroupVertices[Group], MATCH(Vertices[[#This Row],[Vertex]],GroupVertices[Vertex],0)),1,1,"")</f>
        <v>#N/A</v>
      </c>
      <c r="AE72" s="2"/>
      <c r="AI72" s="3"/>
    </row>
    <row r="73" spans="7:35" x14ac:dyDescent="0.25">
      <c r="G73" s="51"/>
      <c r="R73" s="49"/>
      <c r="U73" s="50"/>
      <c r="V73" s="50"/>
      <c r="W73" s="50"/>
      <c r="X73" s="50"/>
      <c r="Y73" s="50"/>
      <c r="AA73" s="3">
        <v>73</v>
      </c>
      <c r="AD73" s="107" t="e">
        <f>REPLACE(INDEX(GroupVertices[Group], MATCH(Vertices[[#This Row],[Vertex]],GroupVertices[Vertex],0)),1,1,"")</f>
        <v>#N/A</v>
      </c>
      <c r="AE73" s="2"/>
      <c r="AI73" s="3"/>
    </row>
    <row r="74" spans="7:35" x14ac:dyDescent="0.25">
      <c r="G74" s="51"/>
      <c r="R74" s="49"/>
      <c r="U74" s="50"/>
      <c r="V74" s="50"/>
      <c r="W74" s="50"/>
      <c r="X74" s="50"/>
      <c r="Y74" s="50"/>
      <c r="AA74" s="3">
        <v>74</v>
      </c>
      <c r="AD74" s="107" t="e">
        <f>REPLACE(INDEX(GroupVertices[Group], MATCH(Vertices[[#This Row],[Vertex]],GroupVertices[Vertex],0)),1,1,"")</f>
        <v>#N/A</v>
      </c>
      <c r="AE74" s="2"/>
      <c r="AI74" s="3"/>
    </row>
    <row r="75" spans="7:35" x14ac:dyDescent="0.25">
      <c r="G75" s="51"/>
      <c r="R75" s="49"/>
      <c r="U75" s="50"/>
      <c r="V75" s="50"/>
      <c r="W75" s="50"/>
      <c r="X75" s="50"/>
      <c r="Y75" s="50"/>
      <c r="AA75" s="3">
        <v>75</v>
      </c>
      <c r="AD75" s="107" t="e">
        <f>REPLACE(INDEX(GroupVertices[Group], MATCH(Vertices[[#This Row],[Vertex]],GroupVertices[Vertex],0)),1,1,"")</f>
        <v>#N/A</v>
      </c>
      <c r="AE75" s="2"/>
      <c r="AI75" s="3"/>
    </row>
    <row r="76" spans="7:35" x14ac:dyDescent="0.25">
      <c r="G76" s="51"/>
      <c r="R76" s="49"/>
      <c r="U76" s="50"/>
      <c r="V76" s="50"/>
      <c r="W76" s="50"/>
      <c r="X76" s="50"/>
      <c r="Y76" s="50"/>
      <c r="AA76" s="3">
        <v>76</v>
      </c>
      <c r="AD76" s="107" t="e">
        <f>REPLACE(INDEX(GroupVertices[Group], MATCH(Vertices[[#This Row],[Vertex]],GroupVertices[Vertex],0)),1,1,"")</f>
        <v>#N/A</v>
      </c>
      <c r="AE76" s="2"/>
      <c r="AI76" s="3"/>
    </row>
    <row r="77" spans="7:35" x14ac:dyDescent="0.25">
      <c r="G77" s="51"/>
      <c r="R77" s="49"/>
      <c r="U77" s="50"/>
      <c r="V77" s="50"/>
      <c r="W77" s="50"/>
      <c r="X77" s="50"/>
      <c r="Y77" s="50"/>
      <c r="AA77" s="3">
        <v>77</v>
      </c>
      <c r="AD77" s="107" t="e">
        <f>REPLACE(INDEX(GroupVertices[Group], MATCH(Vertices[[#This Row],[Vertex]],GroupVertices[Vertex],0)),1,1,"")</f>
        <v>#N/A</v>
      </c>
      <c r="AE77" s="2"/>
      <c r="AI77" s="3"/>
    </row>
    <row r="78" spans="7:35" x14ac:dyDescent="0.25">
      <c r="G78" s="51"/>
      <c r="R78" s="49"/>
      <c r="U78" s="50"/>
      <c r="V78" s="50"/>
      <c r="W78" s="50"/>
      <c r="X78" s="50"/>
      <c r="Y78" s="50"/>
      <c r="AA78" s="3">
        <v>78</v>
      </c>
      <c r="AD78" s="107" t="e">
        <f>REPLACE(INDEX(GroupVertices[Group], MATCH(Vertices[[#This Row],[Vertex]],GroupVertices[Vertex],0)),1,1,"")</f>
        <v>#N/A</v>
      </c>
      <c r="AE78" s="2"/>
      <c r="AI78" s="3"/>
    </row>
    <row r="79" spans="7:35" x14ac:dyDescent="0.25">
      <c r="G79" s="51"/>
      <c r="R79" s="49"/>
      <c r="U79" s="50"/>
      <c r="V79" s="50"/>
      <c r="W79" s="50"/>
      <c r="X79" s="50"/>
      <c r="Y79" s="50"/>
      <c r="AA79" s="3">
        <v>79</v>
      </c>
      <c r="AD79" s="107" t="e">
        <f>REPLACE(INDEX(GroupVertices[Group], MATCH(Vertices[[#This Row],[Vertex]],GroupVertices[Vertex],0)),1,1,"")</f>
        <v>#N/A</v>
      </c>
      <c r="AE79" s="2"/>
      <c r="AI79" s="3"/>
    </row>
    <row r="80" spans="7:35" x14ac:dyDescent="0.25">
      <c r="G80" s="51"/>
      <c r="R80" s="49"/>
      <c r="U80" s="50"/>
      <c r="V80" s="50"/>
      <c r="W80" s="50"/>
      <c r="X80" s="50"/>
      <c r="Y80" s="50"/>
      <c r="AA80" s="3">
        <v>80</v>
      </c>
      <c r="AD80" s="107" t="e">
        <f>REPLACE(INDEX(GroupVertices[Group], MATCH(Vertices[[#This Row],[Vertex]],GroupVertices[Vertex],0)),1,1,"")</f>
        <v>#N/A</v>
      </c>
      <c r="AE80" s="2"/>
      <c r="AI80" s="3"/>
    </row>
    <row r="81" spans="7:35" x14ac:dyDescent="0.25">
      <c r="G81" s="51"/>
      <c r="R81" s="49"/>
      <c r="U81" s="50"/>
      <c r="V81" s="50"/>
      <c r="W81" s="50"/>
      <c r="X81" s="50"/>
      <c r="Y81" s="50"/>
      <c r="AA81" s="3">
        <v>81</v>
      </c>
      <c r="AD81" s="107" t="e">
        <f>REPLACE(INDEX(GroupVertices[Group], MATCH(Vertices[[#This Row],[Vertex]],GroupVertices[Vertex],0)),1,1,"")</f>
        <v>#N/A</v>
      </c>
      <c r="AE81" s="2"/>
      <c r="AI81" s="3"/>
    </row>
    <row r="82" spans="7:35" x14ac:dyDescent="0.25">
      <c r="G82" s="51"/>
      <c r="R82" s="49"/>
      <c r="U82" s="50"/>
      <c r="V82" s="50"/>
      <c r="W82" s="50"/>
      <c r="X82" s="50"/>
      <c r="Y82" s="50"/>
      <c r="AA82" s="3">
        <v>82</v>
      </c>
      <c r="AD82" s="107" t="e">
        <f>REPLACE(INDEX(GroupVertices[Group], MATCH(Vertices[[#This Row],[Vertex]],GroupVertices[Vertex],0)),1,1,"")</f>
        <v>#N/A</v>
      </c>
      <c r="AE82" s="2"/>
      <c r="AI82" s="3"/>
    </row>
    <row r="83" spans="7:35" x14ac:dyDescent="0.25">
      <c r="G83" s="51"/>
      <c r="R83" s="49"/>
      <c r="U83" s="50"/>
      <c r="V83" s="50"/>
      <c r="W83" s="50"/>
      <c r="X83" s="50"/>
      <c r="Y83" s="50"/>
      <c r="AA83" s="3">
        <v>83</v>
      </c>
      <c r="AD83" s="107" t="e">
        <f>REPLACE(INDEX(GroupVertices[Group], MATCH(Vertices[[#This Row],[Vertex]],GroupVertices[Vertex],0)),1,1,"")</f>
        <v>#N/A</v>
      </c>
      <c r="AE83" s="2"/>
      <c r="AI83" s="3"/>
    </row>
    <row r="84" spans="7:35" x14ac:dyDescent="0.25">
      <c r="G84" s="51"/>
      <c r="R84" s="49"/>
      <c r="U84" s="50"/>
      <c r="V84" s="50"/>
      <c r="W84" s="50"/>
      <c r="X84" s="50"/>
      <c r="Y84" s="50"/>
      <c r="AA84" s="3">
        <v>84</v>
      </c>
      <c r="AD84" s="107" t="e">
        <f>REPLACE(INDEX(GroupVertices[Group], MATCH(Vertices[[#This Row],[Vertex]],GroupVertices[Vertex],0)),1,1,"")</f>
        <v>#N/A</v>
      </c>
      <c r="AE84" s="2"/>
      <c r="AI84" s="3"/>
    </row>
    <row r="85" spans="7:35" x14ac:dyDescent="0.25">
      <c r="G85" s="51"/>
      <c r="R85" s="49"/>
      <c r="U85" s="50"/>
      <c r="V85" s="50"/>
      <c r="W85" s="50"/>
      <c r="X85" s="50"/>
      <c r="Y85" s="50"/>
      <c r="AA85" s="3">
        <v>85</v>
      </c>
      <c r="AD85" s="107" t="e">
        <f>REPLACE(INDEX(GroupVertices[Group], MATCH(Vertices[[#This Row],[Vertex]],GroupVertices[Vertex],0)),1,1,"")</f>
        <v>#N/A</v>
      </c>
      <c r="AE85" s="2"/>
      <c r="AI85" s="3"/>
    </row>
    <row r="86" spans="7:35" x14ac:dyDescent="0.25">
      <c r="G86" s="51"/>
      <c r="R86" s="49"/>
      <c r="U86" s="50"/>
      <c r="V86" s="50"/>
      <c r="W86" s="50"/>
      <c r="X86" s="50"/>
      <c r="Y86" s="50"/>
      <c r="AA86" s="3">
        <v>86</v>
      </c>
      <c r="AD86" s="107" t="e">
        <f>REPLACE(INDEX(GroupVertices[Group], MATCH(Vertices[[#This Row],[Vertex]],GroupVertices[Vertex],0)),1,1,"")</f>
        <v>#N/A</v>
      </c>
      <c r="AE86" s="2"/>
      <c r="AI86" s="3"/>
    </row>
    <row r="87" spans="7:35" x14ac:dyDescent="0.25">
      <c r="G87" s="51"/>
      <c r="R87" s="49"/>
      <c r="U87" s="50"/>
      <c r="V87" s="50"/>
      <c r="W87" s="50"/>
      <c r="X87" s="50"/>
      <c r="Y87" s="50"/>
      <c r="AA87" s="3">
        <v>87</v>
      </c>
      <c r="AD87" s="107" t="e">
        <f>REPLACE(INDEX(GroupVertices[Group], MATCH(Vertices[[#This Row],[Vertex]],GroupVertices[Vertex],0)),1,1,"")</f>
        <v>#N/A</v>
      </c>
      <c r="AE87" s="2"/>
      <c r="AI87" s="3"/>
    </row>
    <row r="88" spans="7:35" x14ac:dyDescent="0.25">
      <c r="G88" s="51"/>
      <c r="R88" s="49"/>
      <c r="U88" s="50"/>
      <c r="V88" s="50"/>
      <c r="W88" s="50"/>
      <c r="X88" s="50"/>
      <c r="Y88" s="50"/>
      <c r="AA88" s="3">
        <v>88</v>
      </c>
      <c r="AD88" s="107" t="e">
        <f>REPLACE(INDEX(GroupVertices[Group], MATCH(Vertices[[#This Row],[Vertex]],GroupVertices[Vertex],0)),1,1,"")</f>
        <v>#N/A</v>
      </c>
      <c r="AE88" s="2"/>
      <c r="AI88" s="3"/>
    </row>
    <row r="89" spans="7:35" x14ac:dyDescent="0.25">
      <c r="G89" s="51"/>
      <c r="R89" s="49"/>
      <c r="U89" s="50"/>
      <c r="V89" s="50"/>
      <c r="W89" s="50"/>
      <c r="X89" s="50"/>
      <c r="Y89" s="50"/>
      <c r="AA89" s="3">
        <v>89</v>
      </c>
      <c r="AD89" s="107" t="e">
        <f>REPLACE(INDEX(GroupVertices[Group], MATCH(Vertices[[#This Row],[Vertex]],GroupVertices[Vertex],0)),1,1,"")</f>
        <v>#N/A</v>
      </c>
      <c r="AE89" s="2"/>
      <c r="AI89" s="3"/>
    </row>
    <row r="90" spans="7:35" x14ac:dyDescent="0.25">
      <c r="G90" s="51"/>
      <c r="R90" s="49"/>
      <c r="U90" s="50"/>
      <c r="V90" s="50"/>
      <c r="W90" s="50"/>
      <c r="X90" s="50"/>
      <c r="Y90" s="50"/>
      <c r="AA90" s="3">
        <v>90</v>
      </c>
      <c r="AD90" s="107" t="e">
        <f>REPLACE(INDEX(GroupVertices[Group], MATCH(Vertices[[#This Row],[Vertex]],GroupVertices[Vertex],0)),1,1,"")</f>
        <v>#N/A</v>
      </c>
      <c r="AE90" s="2"/>
      <c r="AI90" s="3"/>
    </row>
    <row r="91" spans="7:35" x14ac:dyDescent="0.25">
      <c r="G91" s="51"/>
      <c r="R91" s="49"/>
      <c r="U91" s="50"/>
      <c r="V91" s="50"/>
      <c r="W91" s="50"/>
      <c r="X91" s="50"/>
      <c r="Y91" s="50"/>
      <c r="AA91" s="3">
        <v>91</v>
      </c>
      <c r="AD91" s="107" t="e">
        <f>REPLACE(INDEX(GroupVertices[Group], MATCH(Vertices[[#This Row],[Vertex]],GroupVertices[Vertex],0)),1,1,"")</f>
        <v>#N/A</v>
      </c>
      <c r="AE91" s="2"/>
      <c r="AI91" s="3"/>
    </row>
    <row r="92" spans="7:35" x14ac:dyDescent="0.25">
      <c r="G92" s="51"/>
      <c r="R92" s="49"/>
      <c r="U92" s="50"/>
      <c r="V92" s="50"/>
      <c r="W92" s="50"/>
      <c r="X92" s="50"/>
      <c r="Y92" s="50"/>
      <c r="AA92" s="3">
        <v>92</v>
      </c>
      <c r="AD92" s="107" t="e">
        <f>REPLACE(INDEX(GroupVertices[Group], MATCH(Vertices[[#This Row],[Vertex]],GroupVertices[Vertex],0)),1,1,"")</f>
        <v>#N/A</v>
      </c>
      <c r="AE92" s="2"/>
      <c r="AI92" s="3"/>
    </row>
    <row r="93" spans="7:35" x14ac:dyDescent="0.25">
      <c r="G93" s="51"/>
      <c r="R93" s="49"/>
      <c r="U93" s="50"/>
      <c r="V93" s="50"/>
      <c r="W93" s="50"/>
      <c r="X93" s="50"/>
      <c r="Y93" s="50"/>
      <c r="AA93" s="3">
        <v>93</v>
      </c>
      <c r="AD93" s="107" t="e">
        <f>REPLACE(INDEX(GroupVertices[Group], MATCH(Vertices[[#This Row],[Vertex]],GroupVertices[Vertex],0)),1,1,"")</f>
        <v>#N/A</v>
      </c>
      <c r="AE93" s="2"/>
      <c r="AI93" s="3"/>
    </row>
    <row r="94" spans="7:35" x14ac:dyDescent="0.25">
      <c r="G94" s="51"/>
      <c r="R94" s="49"/>
      <c r="U94" s="50"/>
      <c r="V94" s="50"/>
      <c r="W94" s="50"/>
      <c r="X94" s="50"/>
      <c r="Y94" s="50"/>
      <c r="AA94" s="3">
        <v>94</v>
      </c>
      <c r="AD94" s="107" t="e">
        <f>REPLACE(INDEX(GroupVertices[Group], MATCH(Vertices[[#This Row],[Vertex]],GroupVertices[Vertex],0)),1,1,"")</f>
        <v>#N/A</v>
      </c>
      <c r="AE94" s="2"/>
      <c r="AI94" s="3"/>
    </row>
    <row r="95" spans="7:35" x14ac:dyDescent="0.25">
      <c r="G95" s="51"/>
      <c r="R95" s="49"/>
      <c r="U95" s="50"/>
      <c r="V95" s="50"/>
      <c r="W95" s="50"/>
      <c r="X95" s="50"/>
      <c r="Y95" s="50"/>
      <c r="AA95" s="3">
        <v>95</v>
      </c>
      <c r="AD95" s="107" t="e">
        <f>REPLACE(INDEX(GroupVertices[Group], MATCH(Vertices[[#This Row],[Vertex]],GroupVertices[Vertex],0)),1,1,"")</f>
        <v>#N/A</v>
      </c>
      <c r="AE95" s="2"/>
      <c r="AI95" s="3"/>
    </row>
    <row r="96" spans="7:35" x14ac:dyDescent="0.25">
      <c r="G96" s="51"/>
      <c r="R96" s="49"/>
      <c r="U96" s="50"/>
      <c r="V96" s="50"/>
      <c r="W96" s="50"/>
      <c r="X96" s="50"/>
      <c r="Y96" s="50"/>
      <c r="AA96" s="3">
        <v>96</v>
      </c>
      <c r="AD96" s="107" t="e">
        <f>REPLACE(INDEX(GroupVertices[Group], MATCH(Vertices[[#This Row],[Vertex]],GroupVertices[Vertex],0)),1,1,"")</f>
        <v>#N/A</v>
      </c>
      <c r="AE96" s="2"/>
      <c r="AI96" s="3"/>
    </row>
    <row r="97" spans="2:35" x14ac:dyDescent="0.25">
      <c r="G97" s="51"/>
      <c r="R97" s="49"/>
      <c r="U97" s="50"/>
      <c r="V97" s="50"/>
      <c r="W97" s="50"/>
      <c r="X97" s="50"/>
      <c r="Y97" s="50"/>
      <c r="AA97" s="3">
        <v>97</v>
      </c>
      <c r="AD97" s="107" t="e">
        <f>REPLACE(INDEX(GroupVertices[Group], MATCH(Vertices[[#This Row],[Vertex]],GroupVertices[Vertex],0)),1,1,"")</f>
        <v>#N/A</v>
      </c>
      <c r="AE97" s="2"/>
      <c r="AI97" s="3"/>
    </row>
    <row r="98" spans="2:35" x14ac:dyDescent="0.25">
      <c r="G98" s="51"/>
      <c r="R98" s="49"/>
      <c r="U98" s="50"/>
      <c r="V98" s="50"/>
      <c r="W98" s="50"/>
      <c r="X98" s="50"/>
      <c r="Y98" s="50"/>
      <c r="AA98" s="3">
        <v>98</v>
      </c>
      <c r="AD98" s="107" t="e">
        <f>REPLACE(INDEX(GroupVertices[Group], MATCH(Vertices[[#This Row],[Vertex]],GroupVertices[Vertex],0)),1,1,"")</f>
        <v>#N/A</v>
      </c>
      <c r="AE98" s="2"/>
      <c r="AI98" s="3"/>
    </row>
    <row r="99" spans="2:35" x14ac:dyDescent="0.25">
      <c r="G99" s="51"/>
      <c r="R99" s="49"/>
      <c r="U99" s="50"/>
      <c r="V99" s="50"/>
      <c r="W99" s="50"/>
      <c r="X99" s="50"/>
      <c r="Y99" s="50"/>
      <c r="AA99" s="3">
        <v>99</v>
      </c>
      <c r="AD99" s="107" t="e">
        <f>REPLACE(INDEX(GroupVertices[Group], MATCH(Vertices[[#This Row],[Vertex]],GroupVertices[Vertex],0)),1,1,"")</f>
        <v>#N/A</v>
      </c>
      <c r="AE99" s="2"/>
      <c r="AI99" s="3"/>
    </row>
    <row r="100" spans="2:35" x14ac:dyDescent="0.25">
      <c r="G100" s="51"/>
      <c r="R100" s="49"/>
      <c r="U100" s="50"/>
      <c r="V100" s="50"/>
      <c r="W100" s="50"/>
      <c r="X100" s="50"/>
      <c r="Y100" s="50"/>
      <c r="AA100" s="3">
        <v>100</v>
      </c>
      <c r="AD100" s="107" t="e">
        <f>REPLACE(INDEX(GroupVertices[Group], MATCH(Vertices[[#This Row],[Vertex]],GroupVertices[Vertex],0)),1,1,"")</f>
        <v>#N/A</v>
      </c>
      <c r="AE100" s="2"/>
      <c r="AI100" s="3"/>
    </row>
    <row r="101" spans="2:35" x14ac:dyDescent="0.25">
      <c r="G101" s="51"/>
      <c r="R101" s="49"/>
      <c r="U101" s="50"/>
      <c r="V101" s="50"/>
      <c r="W101" s="50"/>
      <c r="X101" s="50"/>
      <c r="Y101" s="50"/>
      <c r="AA101" s="3">
        <v>101</v>
      </c>
      <c r="AD101" s="107" t="e">
        <f>REPLACE(INDEX(GroupVertices[Group], MATCH(Vertices[[#This Row],[Vertex]],GroupVertices[Vertex],0)),1,1,"")</f>
        <v>#N/A</v>
      </c>
      <c r="AE101" s="2"/>
      <c r="AI101" s="3"/>
    </row>
    <row r="102" spans="2:35" x14ac:dyDescent="0.25">
      <c r="G102" s="51"/>
      <c r="R102" s="49"/>
      <c r="U102" s="50"/>
      <c r="V102" s="50"/>
      <c r="W102" s="50"/>
      <c r="X102" s="50"/>
      <c r="Y102" s="50"/>
      <c r="AA102" s="3">
        <v>102</v>
      </c>
      <c r="AD102" s="107" t="e">
        <f>REPLACE(INDEX(GroupVertices[Group], MATCH(Vertices[[#This Row],[Vertex]],GroupVertices[Vertex],0)),1,1,"")</f>
        <v>#N/A</v>
      </c>
      <c r="AE102" s="2"/>
      <c r="AI102" s="3"/>
    </row>
    <row r="103" spans="2:35" x14ac:dyDescent="0.25">
      <c r="G103" s="51"/>
      <c r="R103" s="49"/>
      <c r="U103" s="50"/>
      <c r="V103" s="50"/>
      <c r="W103" s="50"/>
      <c r="X103" s="50"/>
      <c r="Y103" s="50"/>
      <c r="AA103" s="3">
        <v>103</v>
      </c>
      <c r="AD103" s="107" t="e">
        <f>REPLACE(INDEX(GroupVertices[Group], MATCH(Vertices[[#This Row],[Vertex]],GroupVertices[Vertex],0)),1,1,"")</f>
        <v>#N/A</v>
      </c>
      <c r="AE103" s="2"/>
      <c r="AI103" s="3"/>
    </row>
    <row r="104" spans="2:35" x14ac:dyDescent="0.25">
      <c r="G104" s="51"/>
      <c r="R104" s="49"/>
      <c r="U104" s="50"/>
      <c r="V104" s="50"/>
      <c r="W104" s="50"/>
      <c r="X104" s="50"/>
      <c r="Y104" s="50"/>
      <c r="AA104" s="3">
        <v>104</v>
      </c>
      <c r="AD104" s="107" t="e">
        <f>REPLACE(INDEX(GroupVertices[Group], MATCH(Vertices[[#This Row],[Vertex]],GroupVertices[Vertex],0)),1,1,"")</f>
        <v>#N/A</v>
      </c>
      <c r="AE104" s="2"/>
      <c r="AI104" s="3"/>
    </row>
    <row r="105" spans="2:35" x14ac:dyDescent="0.25">
      <c r="G105" s="51"/>
      <c r="R105" s="49"/>
      <c r="U105" s="50"/>
      <c r="V105" s="50"/>
      <c r="W105" s="50"/>
      <c r="X105" s="50"/>
      <c r="Y105" s="50"/>
      <c r="AA105" s="3">
        <v>105</v>
      </c>
      <c r="AD105" s="107" t="e">
        <f>REPLACE(INDEX(GroupVertices[Group], MATCH(Vertices[[#This Row],[Vertex]],GroupVertices[Vertex],0)),1,1,"")</f>
        <v>#N/A</v>
      </c>
      <c r="AE105" s="2"/>
      <c r="AI105" s="3"/>
    </row>
    <row r="106" spans="2:35" x14ac:dyDescent="0.25">
      <c r="G106" s="51"/>
      <c r="R106" s="49"/>
      <c r="U106" s="50"/>
      <c r="V106" s="50"/>
      <c r="W106" s="50"/>
      <c r="X106" s="50"/>
      <c r="Y106" s="50"/>
      <c r="AA106" s="3">
        <v>106</v>
      </c>
      <c r="AD106" s="107" t="e">
        <f>REPLACE(INDEX(GroupVertices[Group], MATCH(Vertices[[#This Row],[Vertex]],GroupVertices[Vertex],0)),1,1,"")</f>
        <v>#N/A</v>
      </c>
      <c r="AE106" s="2"/>
      <c r="AI106" s="3"/>
    </row>
    <row r="107" spans="2:35" x14ac:dyDescent="0.25">
      <c r="G107" s="51"/>
      <c r="R107" s="49"/>
      <c r="U107" s="50"/>
      <c r="V107" s="50"/>
      <c r="W107" s="50"/>
      <c r="X107" s="50"/>
      <c r="Y107" s="50"/>
      <c r="AA107" s="3">
        <v>107</v>
      </c>
      <c r="AD107" s="107" t="e">
        <f>REPLACE(INDEX(GroupVertices[Group], MATCH(Vertices[[#This Row],[Vertex]],GroupVertices[Vertex],0)),1,1,"")</f>
        <v>#N/A</v>
      </c>
      <c r="AE107" s="2"/>
      <c r="AI107" s="3"/>
    </row>
    <row r="108" spans="2:35" x14ac:dyDescent="0.25">
      <c r="G108" s="51"/>
      <c r="R108" s="49"/>
      <c r="U108" s="50"/>
      <c r="V108" s="50"/>
      <c r="W108" s="50"/>
      <c r="X108" s="50"/>
      <c r="Y108" s="50"/>
      <c r="AA108" s="3">
        <v>108</v>
      </c>
      <c r="AD108" s="107" t="e">
        <f>REPLACE(INDEX(GroupVertices[Group], MATCH(Vertices[[#This Row],[Vertex]],GroupVertices[Vertex],0)),1,1,"")</f>
        <v>#N/A</v>
      </c>
      <c r="AE108" s="2"/>
      <c r="AI108" s="3"/>
    </row>
    <row r="109" spans="2:35" x14ac:dyDescent="0.25">
      <c r="B109" s="3"/>
      <c r="C109" s="3"/>
      <c r="D109" s="6"/>
      <c r="E109" s="2"/>
      <c r="F109" s="3"/>
      <c r="G109" s="51"/>
      <c r="H109" s="1"/>
      <c r="I109" s="3"/>
      <c r="K109" s="1"/>
      <c r="L109" s="6"/>
      <c r="M109" s="94"/>
      <c r="N109" s="94"/>
      <c r="O109" s="3"/>
      <c r="P109" s="95"/>
      <c r="Q109" s="96"/>
      <c r="R109" s="49"/>
      <c r="S109" s="97"/>
      <c r="T109" s="98"/>
      <c r="U109" s="50"/>
      <c r="V109" s="50"/>
      <c r="W109" s="50"/>
      <c r="X109" s="50"/>
      <c r="Y109" s="50"/>
      <c r="Z109" s="99"/>
      <c r="AA109" s="3">
        <v>109</v>
      </c>
      <c r="AC109" s="3"/>
      <c r="AD109" s="107" t="e">
        <f>REPLACE(INDEX(GroupVertices[Group], MATCH(Vertices[[#This Row],[Vertex]],GroupVertices[Vertex],0)),1,1,"")</f>
        <v>#N/A</v>
      </c>
      <c r="AE109" s="2"/>
      <c r="AI109" s="3"/>
    </row>
    <row r="110" spans="2:35" x14ac:dyDescent="0.25">
      <c r="B110" s="3"/>
      <c r="C110" s="3"/>
      <c r="D110" s="6"/>
      <c r="E110" s="2"/>
      <c r="F110" s="3"/>
      <c r="G110" s="51"/>
      <c r="H110" s="1"/>
      <c r="I110" s="3"/>
      <c r="K110" s="1"/>
      <c r="L110" s="6"/>
      <c r="M110" s="94"/>
      <c r="N110" s="94"/>
      <c r="O110" s="3"/>
      <c r="P110" s="95"/>
      <c r="Q110" s="96"/>
      <c r="R110" s="49"/>
      <c r="S110" s="97"/>
      <c r="T110" s="98"/>
      <c r="U110" s="50"/>
      <c r="V110" s="50"/>
      <c r="W110" s="50"/>
      <c r="X110" s="50"/>
      <c r="Y110" s="50"/>
      <c r="Z110" s="99"/>
      <c r="AA110" s="3">
        <v>110</v>
      </c>
      <c r="AC110" s="3"/>
      <c r="AD110" s="107" t="e">
        <f>REPLACE(INDEX(GroupVertices[Group], MATCH(Vertices[[#This Row],[Vertex]],GroupVertices[Vertex],0)),1,1,"")</f>
        <v>#N/A</v>
      </c>
      <c r="AE110" s="2"/>
      <c r="AI110" s="3"/>
    </row>
    <row r="111" spans="2:35" x14ac:dyDescent="0.25">
      <c r="B111" s="3"/>
      <c r="C111" s="3"/>
      <c r="D111" s="6"/>
      <c r="E111" s="2"/>
      <c r="F111" s="3"/>
      <c r="G111" s="51"/>
      <c r="H111" s="1"/>
      <c r="I111" s="3"/>
      <c r="K111" s="1"/>
      <c r="L111" s="6"/>
      <c r="M111" s="94"/>
      <c r="N111" s="94"/>
      <c r="O111" s="3"/>
      <c r="P111" s="95"/>
      <c r="Q111" s="96"/>
      <c r="R111" s="49"/>
      <c r="S111" s="97"/>
      <c r="T111" s="98"/>
      <c r="U111" s="50"/>
      <c r="V111" s="50"/>
      <c r="W111" s="50"/>
      <c r="X111" s="50"/>
      <c r="Y111" s="50"/>
      <c r="Z111" s="99"/>
      <c r="AA111" s="3">
        <v>111</v>
      </c>
      <c r="AC111" s="3"/>
      <c r="AD111" s="107" t="e">
        <f>REPLACE(INDEX(GroupVertices[Group], MATCH(Vertices[[#This Row],[Vertex]],GroupVertices[Vertex],0)),1,1,"")</f>
        <v>#N/A</v>
      </c>
      <c r="AE111" s="2"/>
      <c r="AI111" s="3"/>
    </row>
    <row r="112" spans="2:35" x14ac:dyDescent="0.25">
      <c r="B112" s="3"/>
      <c r="C112" s="3"/>
      <c r="D112" s="6"/>
      <c r="E112" s="2"/>
      <c r="F112" s="3"/>
      <c r="G112" s="51"/>
      <c r="H112" s="1"/>
      <c r="I112" s="3"/>
      <c r="K112" s="1"/>
      <c r="L112" s="6"/>
      <c r="M112" s="94"/>
      <c r="N112" s="94"/>
      <c r="O112" s="3"/>
      <c r="P112" s="95"/>
      <c r="Q112" s="96"/>
      <c r="R112" s="49"/>
      <c r="S112" s="97"/>
      <c r="T112" s="98"/>
      <c r="U112" s="50"/>
      <c r="V112" s="50"/>
      <c r="W112" s="50"/>
      <c r="X112" s="50"/>
      <c r="Y112" s="50"/>
      <c r="Z112" s="99"/>
      <c r="AA112" s="3">
        <v>112</v>
      </c>
      <c r="AC112" s="3"/>
      <c r="AD112" s="107" t="e">
        <f>REPLACE(INDEX(GroupVertices[Group], MATCH(Vertices[[#This Row],[Vertex]],GroupVertices[Vertex],0)),1,1,"")</f>
        <v>#N/A</v>
      </c>
      <c r="AE112" s="2"/>
      <c r="AI112" s="3"/>
    </row>
    <row r="113" spans="2:35" x14ac:dyDescent="0.25">
      <c r="B113" s="3"/>
      <c r="C113" s="3"/>
      <c r="D113" s="6"/>
      <c r="E113" s="2"/>
      <c r="F113" s="3"/>
      <c r="G113" s="51"/>
      <c r="H113" s="1"/>
      <c r="I113" s="3"/>
      <c r="K113" s="1"/>
      <c r="L113" s="6"/>
      <c r="M113" s="94"/>
      <c r="N113" s="94"/>
      <c r="O113" s="3"/>
      <c r="P113" s="95"/>
      <c r="Q113" s="96"/>
      <c r="R113" s="49"/>
      <c r="S113" s="97"/>
      <c r="T113" s="98"/>
      <c r="U113" s="50"/>
      <c r="V113" s="50"/>
      <c r="W113" s="50"/>
      <c r="X113" s="50"/>
      <c r="Y113" s="50"/>
      <c r="Z113" s="99"/>
      <c r="AA113" s="3">
        <v>113</v>
      </c>
      <c r="AC113" s="3"/>
      <c r="AD113" s="107" t="e">
        <f>REPLACE(INDEX(GroupVertices[Group], MATCH(Vertices[[#This Row],[Vertex]],GroupVertices[Vertex],0)),1,1,"")</f>
        <v>#N/A</v>
      </c>
      <c r="AE113" s="2"/>
      <c r="AI113" s="3"/>
    </row>
    <row r="114" spans="2:35" x14ac:dyDescent="0.25">
      <c r="B114" s="3"/>
      <c r="C114" s="3"/>
      <c r="D114" s="6"/>
      <c r="E114" s="2"/>
      <c r="F114" s="3"/>
      <c r="G114" s="51"/>
      <c r="H114" s="1"/>
      <c r="I114" s="3"/>
      <c r="K114" s="1"/>
      <c r="L114" s="6"/>
      <c r="M114" s="94"/>
      <c r="N114" s="94"/>
      <c r="O114" s="3"/>
      <c r="P114" s="95"/>
      <c r="Q114" s="96"/>
      <c r="R114" s="49"/>
      <c r="S114" s="97"/>
      <c r="T114" s="98"/>
      <c r="U114" s="50"/>
      <c r="V114" s="50"/>
      <c r="W114" s="50"/>
      <c r="X114" s="50"/>
      <c r="Y114" s="50"/>
      <c r="Z114" s="99"/>
      <c r="AA114" s="3">
        <v>114</v>
      </c>
      <c r="AC114" s="3"/>
      <c r="AD114" s="107" t="e">
        <f>REPLACE(INDEX(GroupVertices[Group], MATCH(Vertices[[#This Row],[Vertex]],GroupVertices[Vertex],0)),1,1,"")</f>
        <v>#N/A</v>
      </c>
      <c r="AE114" s="2"/>
      <c r="AI114" s="3"/>
    </row>
    <row r="115" spans="2:35" x14ac:dyDescent="0.25">
      <c r="B115" s="3"/>
      <c r="C115" s="3"/>
      <c r="D115" s="6"/>
      <c r="E115" s="2"/>
      <c r="F115" s="3"/>
      <c r="G115" s="51"/>
      <c r="H115" s="1"/>
      <c r="I115" s="3"/>
      <c r="K115" s="1"/>
      <c r="L115" s="6"/>
      <c r="M115" s="94"/>
      <c r="N115" s="94"/>
      <c r="O115" s="3"/>
      <c r="P115" s="95"/>
      <c r="Q115" s="96"/>
      <c r="R115" s="49"/>
      <c r="S115" s="97"/>
      <c r="T115" s="98"/>
      <c r="U115" s="50"/>
      <c r="V115" s="50"/>
      <c r="W115" s="50"/>
      <c r="X115" s="50"/>
      <c r="Y115" s="50"/>
      <c r="Z115" s="99"/>
      <c r="AA115" s="3">
        <v>115</v>
      </c>
      <c r="AC115" s="3"/>
      <c r="AD115" s="107" t="e">
        <f>REPLACE(INDEX(GroupVertices[Group], MATCH(Vertices[[#This Row],[Vertex]],GroupVertices[Vertex],0)),1,1,"")</f>
        <v>#N/A</v>
      </c>
      <c r="AE115" s="2"/>
      <c r="AI115" s="3"/>
    </row>
    <row r="116" spans="2:35" x14ac:dyDescent="0.25">
      <c r="B116" s="3"/>
      <c r="C116" s="3"/>
      <c r="D116" s="6"/>
      <c r="E116" s="2"/>
      <c r="F116" s="3"/>
      <c r="G116" s="51"/>
      <c r="H116" s="1"/>
      <c r="I116" s="3"/>
      <c r="K116" s="1"/>
      <c r="L116" s="6"/>
      <c r="M116" s="94"/>
      <c r="N116" s="94"/>
      <c r="O116" s="3"/>
      <c r="P116" s="95"/>
      <c r="Q116" s="96"/>
      <c r="R116" s="49"/>
      <c r="S116" s="97"/>
      <c r="T116" s="98"/>
      <c r="U116" s="50"/>
      <c r="V116" s="50"/>
      <c r="W116" s="50"/>
      <c r="X116" s="50"/>
      <c r="Y116" s="50"/>
      <c r="Z116" s="99"/>
      <c r="AA116" s="3">
        <v>116</v>
      </c>
      <c r="AC116" s="3"/>
      <c r="AD116" s="107" t="e">
        <f>REPLACE(INDEX(GroupVertices[Group], MATCH(Vertices[[#This Row],[Vertex]],GroupVertices[Vertex],0)),1,1,"")</f>
        <v>#N/A</v>
      </c>
      <c r="AE116" s="2"/>
      <c r="AI116" s="3"/>
    </row>
    <row r="117" spans="2:35" x14ac:dyDescent="0.25">
      <c r="B117" s="3"/>
      <c r="C117" s="3"/>
      <c r="D117" s="6"/>
      <c r="E117" s="2"/>
      <c r="F117" s="3"/>
      <c r="G117" s="51"/>
      <c r="H117" s="1"/>
      <c r="I117" s="3"/>
      <c r="K117" s="1"/>
      <c r="L117" s="6"/>
      <c r="M117" s="94"/>
      <c r="N117" s="94"/>
      <c r="O117" s="3"/>
      <c r="P117" s="95"/>
      <c r="Q117" s="96"/>
      <c r="R117" s="49"/>
      <c r="S117" s="97"/>
      <c r="T117" s="98"/>
      <c r="U117" s="50"/>
      <c r="V117" s="50"/>
      <c r="W117" s="50"/>
      <c r="X117" s="50"/>
      <c r="Y117" s="50"/>
      <c r="Z117" s="99"/>
      <c r="AA117" s="3">
        <v>117</v>
      </c>
      <c r="AC117" s="3"/>
      <c r="AD117" s="107" t="e">
        <f>REPLACE(INDEX(GroupVertices[Group], MATCH(Vertices[[#This Row],[Vertex]],GroupVertices[Vertex],0)),1,1,"")</f>
        <v>#N/A</v>
      </c>
      <c r="AE117" s="2"/>
      <c r="AI117" s="3"/>
    </row>
    <row r="118" spans="2:35" x14ac:dyDescent="0.25">
      <c r="B118" s="3"/>
      <c r="C118" s="3"/>
      <c r="D118" s="6"/>
      <c r="E118" s="2"/>
      <c r="F118" s="3"/>
      <c r="G118" s="51"/>
      <c r="H118" s="1"/>
      <c r="I118" s="3"/>
      <c r="K118" s="1"/>
      <c r="L118" s="6"/>
      <c r="M118" s="94"/>
      <c r="N118" s="94"/>
      <c r="O118" s="3"/>
      <c r="P118" s="95"/>
      <c r="Q118" s="96"/>
      <c r="R118" s="49"/>
      <c r="S118" s="97"/>
      <c r="T118" s="98"/>
      <c r="U118" s="50"/>
      <c r="V118" s="50"/>
      <c r="W118" s="50"/>
      <c r="X118" s="50"/>
      <c r="Y118" s="50"/>
      <c r="Z118" s="99"/>
      <c r="AA118" s="3">
        <v>118</v>
      </c>
      <c r="AC118" s="3"/>
      <c r="AD118" s="107" t="e">
        <f>REPLACE(INDEX(GroupVertices[Group], MATCH(Vertices[[#This Row],[Vertex]],GroupVertices[Vertex],0)),1,1,"")</f>
        <v>#N/A</v>
      </c>
      <c r="AE118" s="2"/>
      <c r="AI118" s="3"/>
    </row>
    <row r="119" spans="2:35" x14ac:dyDescent="0.25">
      <c r="B119" s="3"/>
      <c r="C119" s="3"/>
      <c r="D119" s="6"/>
      <c r="E119" s="2"/>
      <c r="F119" s="3"/>
      <c r="G119" s="51"/>
      <c r="H119" s="1"/>
      <c r="I119" s="3"/>
      <c r="K119" s="1"/>
      <c r="L119" s="6"/>
      <c r="M119" s="94"/>
      <c r="N119" s="94"/>
      <c r="O119" s="3"/>
      <c r="P119" s="95"/>
      <c r="Q119" s="96"/>
      <c r="R119" s="49"/>
      <c r="S119" s="97"/>
      <c r="T119" s="98"/>
      <c r="U119" s="50"/>
      <c r="V119" s="50"/>
      <c r="W119" s="50"/>
      <c r="X119" s="50"/>
      <c r="Y119" s="50"/>
      <c r="Z119" s="99"/>
      <c r="AA119" s="3">
        <v>119</v>
      </c>
      <c r="AC119" s="3"/>
      <c r="AD119" s="107" t="e">
        <f>REPLACE(INDEX(GroupVertices[Group], MATCH(Vertices[[#This Row],[Vertex]],GroupVertices[Vertex],0)),1,1,"")</f>
        <v>#N/A</v>
      </c>
      <c r="AE119" s="2"/>
      <c r="AI119" s="3"/>
    </row>
    <row r="120" spans="2:35" x14ac:dyDescent="0.25">
      <c r="B120" s="3"/>
      <c r="C120" s="3"/>
      <c r="D120" s="6"/>
      <c r="E120" s="2"/>
      <c r="F120" s="3"/>
      <c r="G120" s="51"/>
      <c r="H120" s="1"/>
      <c r="I120" s="3"/>
      <c r="K120" s="1"/>
      <c r="L120" s="6"/>
      <c r="M120" s="94"/>
      <c r="N120" s="94"/>
      <c r="O120" s="3"/>
      <c r="P120" s="95"/>
      <c r="Q120" s="96"/>
      <c r="R120" s="49"/>
      <c r="S120" s="97"/>
      <c r="T120" s="98"/>
      <c r="U120" s="50"/>
      <c r="V120" s="50"/>
      <c r="W120" s="50"/>
      <c r="X120" s="50"/>
      <c r="Y120" s="50"/>
      <c r="Z120" s="99"/>
      <c r="AA120" s="3">
        <v>120</v>
      </c>
      <c r="AC120" s="3"/>
      <c r="AD120" s="107" t="e">
        <f>REPLACE(INDEX(GroupVertices[Group], MATCH(Vertices[[#This Row],[Vertex]],GroupVertices[Vertex],0)),1,1,"")</f>
        <v>#N/A</v>
      </c>
      <c r="AE120" s="2"/>
      <c r="AI120" s="3"/>
    </row>
    <row r="121" spans="2:35" x14ac:dyDescent="0.25">
      <c r="B121" s="3"/>
      <c r="C121" s="3"/>
      <c r="D121" s="6"/>
      <c r="E121" s="2"/>
      <c r="F121" s="3"/>
      <c r="G121" s="51"/>
      <c r="H121" s="1"/>
      <c r="I121" s="3"/>
      <c r="K121" s="1"/>
      <c r="L121" s="6"/>
      <c r="M121" s="94"/>
      <c r="N121" s="94"/>
      <c r="O121" s="3"/>
      <c r="P121" s="95"/>
      <c r="Q121" s="96"/>
      <c r="R121" s="49"/>
      <c r="S121" s="97"/>
      <c r="T121" s="98"/>
      <c r="U121" s="50"/>
      <c r="V121" s="50"/>
      <c r="W121" s="50"/>
      <c r="X121" s="50"/>
      <c r="Y121" s="50"/>
      <c r="Z121" s="99"/>
      <c r="AA121" s="3">
        <v>121</v>
      </c>
      <c r="AC121" s="3"/>
      <c r="AD121" s="107" t="e">
        <f>REPLACE(INDEX(GroupVertices[Group], MATCH(Vertices[[#This Row],[Vertex]],GroupVertices[Vertex],0)),1,1,"")</f>
        <v>#N/A</v>
      </c>
      <c r="AE121" s="2"/>
      <c r="AI121" s="3"/>
    </row>
    <row r="122" spans="2:35" x14ac:dyDescent="0.25">
      <c r="B122" s="3"/>
      <c r="C122" s="3"/>
      <c r="D122" s="6"/>
      <c r="E122" s="2"/>
      <c r="F122" s="3"/>
      <c r="G122" s="51"/>
      <c r="H122" s="1"/>
      <c r="I122" s="3"/>
      <c r="K122" s="1"/>
      <c r="L122" s="6"/>
      <c r="M122" s="94"/>
      <c r="N122" s="94"/>
      <c r="O122" s="3"/>
      <c r="P122" s="95"/>
      <c r="Q122" s="96"/>
      <c r="R122" s="49"/>
      <c r="S122" s="97"/>
      <c r="T122" s="98"/>
      <c r="U122" s="50"/>
      <c r="V122" s="50"/>
      <c r="W122" s="50"/>
      <c r="X122" s="50"/>
      <c r="Y122" s="50"/>
      <c r="Z122" s="99"/>
      <c r="AA122" s="3">
        <v>122</v>
      </c>
      <c r="AC122" s="3"/>
      <c r="AD122" s="107" t="e">
        <f>REPLACE(INDEX(GroupVertices[Group], MATCH(Vertices[[#This Row],[Vertex]],GroupVertices[Vertex],0)),1,1,"")</f>
        <v>#N/A</v>
      </c>
      <c r="AE122" s="2"/>
      <c r="AI122" s="3"/>
    </row>
    <row r="123" spans="2:35" x14ac:dyDescent="0.25">
      <c r="B123" s="3"/>
      <c r="C123" s="3"/>
      <c r="D123" s="6"/>
      <c r="E123" s="2"/>
      <c r="F123" s="3"/>
      <c r="G123" s="51"/>
      <c r="H123" s="1"/>
      <c r="I123" s="3"/>
      <c r="K123" s="1"/>
      <c r="L123" s="6"/>
      <c r="M123" s="94"/>
      <c r="N123" s="94"/>
      <c r="O123" s="3"/>
      <c r="P123" s="95"/>
      <c r="Q123" s="96"/>
      <c r="R123" s="49"/>
      <c r="S123" s="97"/>
      <c r="T123" s="98"/>
      <c r="U123" s="50"/>
      <c r="V123" s="50"/>
      <c r="W123" s="50"/>
      <c r="X123" s="50"/>
      <c r="Y123" s="50"/>
      <c r="Z123" s="99"/>
      <c r="AA123" s="3">
        <v>123</v>
      </c>
      <c r="AC123" s="3"/>
      <c r="AD123" s="107" t="e">
        <f>REPLACE(INDEX(GroupVertices[Group], MATCH(Vertices[[#This Row],[Vertex]],GroupVertices[Vertex],0)),1,1,"")</f>
        <v>#N/A</v>
      </c>
      <c r="AE123" s="2"/>
      <c r="AI123" s="3"/>
    </row>
    <row r="124" spans="2:35" x14ac:dyDescent="0.25">
      <c r="B124" s="3"/>
      <c r="C124" s="3"/>
      <c r="D124" s="6"/>
      <c r="E124" s="2"/>
      <c r="F124" s="3"/>
      <c r="G124" s="51"/>
      <c r="H124" s="1"/>
      <c r="I124" s="3"/>
      <c r="K124" s="1"/>
      <c r="L124" s="6"/>
      <c r="M124" s="94"/>
      <c r="N124" s="94"/>
      <c r="O124" s="3"/>
      <c r="P124" s="95"/>
      <c r="Q124" s="96"/>
      <c r="R124" s="49"/>
      <c r="S124" s="97"/>
      <c r="T124" s="98"/>
      <c r="U124" s="50"/>
      <c r="V124" s="50"/>
      <c r="W124" s="50"/>
      <c r="X124" s="50"/>
      <c r="Y124" s="50"/>
      <c r="Z124" s="99"/>
      <c r="AA124" s="3">
        <v>124</v>
      </c>
      <c r="AC124" s="3"/>
      <c r="AD124" s="107" t="e">
        <f>REPLACE(INDEX(GroupVertices[Group], MATCH(Vertices[[#This Row],[Vertex]],GroupVertices[Vertex],0)),1,1,"")</f>
        <v>#N/A</v>
      </c>
      <c r="AE124" s="2"/>
      <c r="AI124" s="3"/>
    </row>
    <row r="125" spans="2:35" x14ac:dyDescent="0.25">
      <c r="B125" s="3"/>
      <c r="C125" s="3"/>
      <c r="D125" s="6"/>
      <c r="E125" s="2"/>
      <c r="F125" s="3"/>
      <c r="G125" s="51"/>
      <c r="H125" s="1"/>
      <c r="I125" s="3"/>
      <c r="K125" s="1"/>
      <c r="L125" s="6"/>
      <c r="M125" s="94"/>
      <c r="N125" s="94"/>
      <c r="O125" s="3"/>
      <c r="P125" s="95"/>
      <c r="Q125" s="96"/>
      <c r="R125" s="49"/>
      <c r="S125" s="97"/>
      <c r="T125" s="98"/>
      <c r="U125" s="50"/>
      <c r="V125" s="50"/>
      <c r="W125" s="50"/>
      <c r="X125" s="50"/>
      <c r="Y125" s="50"/>
      <c r="Z125" s="99"/>
      <c r="AA125" s="3">
        <v>125</v>
      </c>
      <c r="AC125" s="3"/>
      <c r="AD125" s="107" t="e">
        <f>REPLACE(INDEX(GroupVertices[Group], MATCH(Vertices[[#This Row],[Vertex]],GroupVertices[Vertex],0)),1,1,"")</f>
        <v>#N/A</v>
      </c>
      <c r="AE125" s="2"/>
      <c r="AI125" s="3"/>
    </row>
    <row r="126" spans="2:35" x14ac:dyDescent="0.25">
      <c r="B126" s="3"/>
      <c r="C126" s="3"/>
      <c r="D126" s="6"/>
      <c r="E126" s="2"/>
      <c r="F126" s="3"/>
      <c r="G126" s="51"/>
      <c r="H126" s="1"/>
      <c r="I126" s="3"/>
      <c r="K126" s="1"/>
      <c r="L126" s="6"/>
      <c r="M126" s="94"/>
      <c r="N126" s="94"/>
      <c r="O126" s="3"/>
      <c r="P126" s="95"/>
      <c r="Q126" s="96"/>
      <c r="R126" s="49"/>
      <c r="S126" s="97"/>
      <c r="T126" s="98"/>
      <c r="U126" s="50"/>
      <c r="V126" s="50"/>
      <c r="W126" s="50"/>
      <c r="X126" s="50"/>
      <c r="Y126" s="50"/>
      <c r="Z126" s="99"/>
      <c r="AA126" s="3">
        <v>126</v>
      </c>
      <c r="AC126" s="3"/>
      <c r="AD126" s="107" t="e">
        <f>REPLACE(INDEX(GroupVertices[Group], MATCH(Vertices[[#This Row],[Vertex]],GroupVertices[Vertex],0)),1,1,"")</f>
        <v>#N/A</v>
      </c>
      <c r="AE126" s="2"/>
      <c r="AI126" s="3"/>
    </row>
    <row r="127" spans="2:35" x14ac:dyDescent="0.25">
      <c r="B127" s="3"/>
      <c r="C127" s="3"/>
      <c r="D127" s="6"/>
      <c r="E127" s="2"/>
      <c r="F127" s="3"/>
      <c r="G127" s="51"/>
      <c r="H127" s="1"/>
      <c r="I127" s="3"/>
      <c r="K127" s="1"/>
      <c r="L127" s="6"/>
      <c r="M127" s="94"/>
      <c r="N127" s="94"/>
      <c r="O127" s="3"/>
      <c r="P127" s="95"/>
      <c r="Q127" s="96"/>
      <c r="R127" s="49"/>
      <c r="S127" s="97"/>
      <c r="T127" s="98"/>
      <c r="U127" s="50"/>
      <c r="V127" s="50"/>
      <c r="W127" s="50"/>
      <c r="X127" s="50"/>
      <c r="Y127" s="50"/>
      <c r="Z127" s="99"/>
      <c r="AA127" s="3">
        <v>127</v>
      </c>
      <c r="AC127" s="3"/>
      <c r="AD127" s="107" t="e">
        <f>REPLACE(INDEX(GroupVertices[Group], MATCH(Vertices[[#This Row],[Vertex]],GroupVertices[Vertex],0)),1,1,"")</f>
        <v>#N/A</v>
      </c>
      <c r="AE127" s="2"/>
      <c r="AI127" s="3"/>
    </row>
    <row r="128" spans="2:35" x14ac:dyDescent="0.25">
      <c r="B128" s="3"/>
      <c r="C128" s="3"/>
      <c r="D128" s="6"/>
      <c r="E128" s="2"/>
      <c r="F128" s="3"/>
      <c r="G128" s="51"/>
      <c r="H128" s="1"/>
      <c r="I128" s="3"/>
      <c r="K128" s="1"/>
      <c r="L128" s="6"/>
      <c r="M128" s="94"/>
      <c r="N128" s="94"/>
      <c r="O128" s="3"/>
      <c r="P128" s="95"/>
      <c r="Q128" s="96"/>
      <c r="R128" s="49"/>
      <c r="S128" s="97"/>
      <c r="T128" s="98"/>
      <c r="U128" s="50"/>
      <c r="V128" s="50"/>
      <c r="W128" s="50"/>
      <c r="X128" s="50"/>
      <c r="Y128" s="50"/>
      <c r="Z128" s="99"/>
      <c r="AA128" s="3">
        <v>128</v>
      </c>
      <c r="AC128" s="3"/>
      <c r="AD128" s="107" t="e">
        <f>REPLACE(INDEX(GroupVertices[Group], MATCH(Vertices[[#This Row],[Vertex]],GroupVertices[Vertex],0)),1,1,"")</f>
        <v>#N/A</v>
      </c>
      <c r="AE128" s="2"/>
      <c r="AI128" s="3"/>
    </row>
    <row r="129" spans="2:35" x14ac:dyDescent="0.25">
      <c r="B129" s="3"/>
      <c r="C129" s="3"/>
      <c r="D129" s="6"/>
      <c r="E129" s="2"/>
      <c r="F129" s="3"/>
      <c r="G129" s="51"/>
      <c r="H129" s="1"/>
      <c r="I129" s="3"/>
      <c r="K129" s="1"/>
      <c r="L129" s="6"/>
      <c r="M129" s="94"/>
      <c r="N129" s="94"/>
      <c r="O129" s="3"/>
      <c r="P129" s="95"/>
      <c r="Q129" s="96"/>
      <c r="R129" s="49"/>
      <c r="S129" s="97"/>
      <c r="T129" s="98"/>
      <c r="U129" s="50"/>
      <c r="V129" s="50"/>
      <c r="W129" s="50"/>
      <c r="X129" s="50"/>
      <c r="Y129" s="50"/>
      <c r="Z129" s="99"/>
      <c r="AA129" s="3">
        <v>129</v>
      </c>
      <c r="AC129" s="3"/>
      <c r="AD129" s="107" t="e">
        <f>REPLACE(INDEX(GroupVertices[Group], MATCH(Vertices[[#This Row],[Vertex]],GroupVertices[Vertex],0)),1,1,"")</f>
        <v>#N/A</v>
      </c>
      <c r="AE129" s="2"/>
      <c r="AI129" s="3"/>
    </row>
    <row r="130" spans="2:35" x14ac:dyDescent="0.25">
      <c r="B130" s="3"/>
      <c r="C130" s="3"/>
      <c r="D130" s="6"/>
      <c r="E130" s="2"/>
      <c r="F130" s="3"/>
      <c r="G130" s="51"/>
      <c r="H130" s="1"/>
      <c r="I130" s="3"/>
      <c r="K130" s="1"/>
      <c r="L130" s="6"/>
      <c r="M130" s="94"/>
      <c r="N130" s="94"/>
      <c r="O130" s="3"/>
      <c r="P130" s="95"/>
      <c r="Q130" s="96"/>
      <c r="R130" s="49"/>
      <c r="S130" s="97"/>
      <c r="T130" s="98"/>
      <c r="U130" s="50"/>
      <c r="V130" s="50"/>
      <c r="W130" s="50"/>
      <c r="X130" s="50"/>
      <c r="Y130" s="50"/>
      <c r="Z130" s="99"/>
      <c r="AA130" s="3">
        <v>130</v>
      </c>
      <c r="AC130" s="3"/>
      <c r="AD130" s="107" t="e">
        <f>REPLACE(INDEX(GroupVertices[Group], MATCH(Vertices[[#This Row],[Vertex]],GroupVertices[Vertex],0)),1,1,"")</f>
        <v>#N/A</v>
      </c>
      <c r="AE130" s="2"/>
      <c r="AI130" s="3"/>
    </row>
    <row r="131" spans="2:35" x14ac:dyDescent="0.25">
      <c r="B131" s="3"/>
      <c r="C131" s="3"/>
      <c r="D131" s="6"/>
      <c r="E131" s="2"/>
      <c r="F131" s="3"/>
      <c r="G131" s="51"/>
      <c r="H131" s="1"/>
      <c r="I131" s="3"/>
      <c r="K131" s="1"/>
      <c r="L131" s="6"/>
      <c r="M131" s="94"/>
      <c r="N131" s="94"/>
      <c r="O131" s="3"/>
      <c r="P131" s="95"/>
      <c r="Q131" s="96"/>
      <c r="R131" s="49"/>
      <c r="S131" s="97"/>
      <c r="T131" s="98"/>
      <c r="U131" s="50"/>
      <c r="V131" s="50"/>
      <c r="W131" s="50"/>
      <c r="X131" s="50"/>
      <c r="Y131" s="50"/>
      <c r="Z131" s="99"/>
      <c r="AA131" s="3">
        <v>131</v>
      </c>
      <c r="AC131" s="3"/>
      <c r="AD131" s="107" t="e">
        <f>REPLACE(INDEX(GroupVertices[Group], MATCH(Vertices[[#This Row],[Vertex]],GroupVertices[Vertex],0)),1,1,"")</f>
        <v>#N/A</v>
      </c>
      <c r="AE131" s="2"/>
      <c r="AI131" s="3"/>
    </row>
    <row r="132" spans="2:35" x14ac:dyDescent="0.25">
      <c r="B132" s="3"/>
      <c r="C132" s="3"/>
      <c r="D132" s="6"/>
      <c r="E132" s="2"/>
      <c r="F132" s="3"/>
      <c r="G132" s="51"/>
      <c r="H132" s="1"/>
      <c r="I132" s="3"/>
      <c r="K132" s="1"/>
      <c r="L132" s="6"/>
      <c r="M132" s="94"/>
      <c r="N132" s="94"/>
      <c r="O132" s="3"/>
      <c r="P132" s="95"/>
      <c r="Q132" s="96"/>
      <c r="R132" s="49"/>
      <c r="S132" s="97"/>
      <c r="T132" s="98"/>
      <c r="U132" s="50"/>
      <c r="V132" s="50"/>
      <c r="W132" s="50"/>
      <c r="X132" s="50"/>
      <c r="Y132" s="50"/>
      <c r="Z132" s="99"/>
      <c r="AA132" s="3">
        <v>132</v>
      </c>
      <c r="AC132" s="3"/>
      <c r="AD132" s="107" t="e">
        <f>REPLACE(INDEX(GroupVertices[Group], MATCH(Vertices[[#This Row],[Vertex]],GroupVertices[Vertex],0)),1,1,"")</f>
        <v>#N/A</v>
      </c>
      <c r="AE132" s="2"/>
      <c r="AI132" s="3"/>
    </row>
    <row r="133" spans="2:35" x14ac:dyDescent="0.25">
      <c r="B133" s="3"/>
      <c r="C133" s="3"/>
      <c r="D133" s="6"/>
      <c r="E133" s="2"/>
      <c r="F133" s="3"/>
      <c r="G133" s="51"/>
      <c r="H133" s="1"/>
      <c r="I133" s="3"/>
      <c r="K133" s="1"/>
      <c r="L133" s="6"/>
      <c r="M133" s="94"/>
      <c r="N133" s="94"/>
      <c r="O133" s="3"/>
      <c r="P133" s="95"/>
      <c r="Q133" s="96"/>
      <c r="R133" s="49"/>
      <c r="S133" s="97"/>
      <c r="T133" s="98"/>
      <c r="U133" s="50"/>
      <c r="V133" s="50"/>
      <c r="W133" s="50"/>
      <c r="X133" s="50"/>
      <c r="Y133" s="50"/>
      <c r="Z133" s="99"/>
      <c r="AA133" s="3">
        <v>133</v>
      </c>
      <c r="AC133" s="3"/>
      <c r="AD133" s="107" t="e">
        <f>REPLACE(INDEX(GroupVertices[Group], MATCH(Vertices[[#This Row],[Vertex]],GroupVertices[Vertex],0)),1,1,"")</f>
        <v>#N/A</v>
      </c>
      <c r="AE133" s="2"/>
      <c r="AI133" s="3"/>
    </row>
    <row r="134" spans="2:35" x14ac:dyDescent="0.25">
      <c r="B134" s="3"/>
      <c r="C134" s="3"/>
      <c r="D134" s="6"/>
      <c r="E134" s="2"/>
      <c r="F134" s="3"/>
      <c r="G134" s="51"/>
      <c r="H134" s="1"/>
      <c r="I134" s="3"/>
      <c r="K134" s="1"/>
      <c r="L134" s="6"/>
      <c r="M134" s="94"/>
      <c r="N134" s="94"/>
      <c r="O134" s="3"/>
      <c r="P134" s="95"/>
      <c r="Q134" s="96"/>
      <c r="R134" s="49"/>
      <c r="S134" s="97"/>
      <c r="T134" s="98"/>
      <c r="U134" s="50"/>
      <c r="V134" s="50"/>
      <c r="W134" s="50"/>
      <c r="X134" s="50"/>
      <c r="Y134" s="50"/>
      <c r="Z134" s="99"/>
      <c r="AA134" s="3">
        <v>134</v>
      </c>
      <c r="AC134" s="3"/>
      <c r="AD134" s="107" t="e">
        <f>REPLACE(INDEX(GroupVertices[Group], MATCH(Vertices[[#This Row],[Vertex]],GroupVertices[Vertex],0)),1,1,"")</f>
        <v>#N/A</v>
      </c>
      <c r="AE134" s="2"/>
      <c r="AI134" s="3"/>
    </row>
    <row r="135" spans="2:35" x14ac:dyDescent="0.25">
      <c r="B135" s="3"/>
      <c r="C135" s="3"/>
      <c r="D135" s="6"/>
      <c r="E135" s="2"/>
      <c r="F135" s="3"/>
      <c r="G135" s="51"/>
      <c r="H135" s="1"/>
      <c r="I135" s="3"/>
      <c r="K135" s="1"/>
      <c r="L135" s="6"/>
      <c r="M135" s="94"/>
      <c r="N135" s="94"/>
      <c r="O135" s="3"/>
      <c r="P135" s="95"/>
      <c r="Q135" s="96"/>
      <c r="R135" s="49"/>
      <c r="S135" s="97"/>
      <c r="T135" s="98"/>
      <c r="U135" s="50"/>
      <c r="V135" s="50"/>
      <c r="W135" s="50"/>
      <c r="X135" s="50"/>
      <c r="Y135" s="50"/>
      <c r="Z135" s="99"/>
      <c r="AA135" s="3">
        <v>135</v>
      </c>
      <c r="AC135" s="3"/>
      <c r="AD135" s="107" t="e">
        <f>REPLACE(INDEX(GroupVertices[Group], MATCH(Vertices[[#This Row],[Vertex]],GroupVertices[Vertex],0)),1,1,"")</f>
        <v>#N/A</v>
      </c>
      <c r="AE135" s="2"/>
      <c r="AI135" s="3"/>
    </row>
    <row r="136" spans="2:35" x14ac:dyDescent="0.25">
      <c r="B136" s="3"/>
      <c r="C136" s="3"/>
      <c r="D136" s="6"/>
      <c r="E136" s="2"/>
      <c r="F136" s="3"/>
      <c r="G136" s="51"/>
      <c r="H136" s="1"/>
      <c r="I136" s="3"/>
      <c r="K136" s="1"/>
      <c r="L136" s="6"/>
      <c r="M136" s="94"/>
      <c r="N136" s="94"/>
      <c r="O136" s="3"/>
      <c r="P136" s="95"/>
      <c r="Q136" s="96"/>
      <c r="R136" s="49"/>
      <c r="S136" s="97"/>
      <c r="T136" s="98"/>
      <c r="U136" s="50"/>
      <c r="V136" s="50"/>
      <c r="W136" s="50"/>
      <c r="X136" s="50"/>
      <c r="Y136" s="50"/>
      <c r="Z136" s="99"/>
      <c r="AA136" s="3">
        <v>136</v>
      </c>
      <c r="AC136" s="3"/>
      <c r="AD136" s="107" t="e">
        <f>REPLACE(INDEX(GroupVertices[Group], MATCH(Vertices[[#This Row],[Vertex]],GroupVertices[Vertex],0)),1,1,"")</f>
        <v>#N/A</v>
      </c>
      <c r="AE136" s="2"/>
      <c r="AI136" s="3"/>
    </row>
    <row r="137" spans="2:35" x14ac:dyDescent="0.25">
      <c r="B137" s="3"/>
      <c r="C137" s="3"/>
      <c r="D137" s="6"/>
      <c r="E137" s="2"/>
      <c r="F137" s="3"/>
      <c r="G137" s="51"/>
      <c r="H137" s="1"/>
      <c r="I137" s="3"/>
      <c r="K137" s="1"/>
      <c r="L137" s="6"/>
      <c r="M137" s="94"/>
      <c r="N137" s="94"/>
      <c r="O137" s="3"/>
      <c r="P137" s="95"/>
      <c r="Q137" s="96"/>
      <c r="R137" s="49"/>
      <c r="S137" s="97"/>
      <c r="T137" s="98"/>
      <c r="U137" s="50"/>
      <c r="V137" s="50"/>
      <c r="W137" s="50"/>
      <c r="X137" s="50"/>
      <c r="Y137" s="50"/>
      <c r="Z137" s="99"/>
      <c r="AA137" s="3">
        <v>137</v>
      </c>
      <c r="AC137" s="3"/>
      <c r="AD137" s="107" t="e">
        <f>REPLACE(INDEX(GroupVertices[Group], MATCH(Vertices[[#This Row],[Vertex]],GroupVertices[Vertex],0)),1,1,"")</f>
        <v>#N/A</v>
      </c>
      <c r="AE137" s="2"/>
      <c r="AI137" s="3"/>
    </row>
    <row r="138" spans="2:35" x14ac:dyDescent="0.25">
      <c r="B138" s="3"/>
      <c r="C138" s="3"/>
      <c r="D138" s="6"/>
      <c r="E138" s="2"/>
      <c r="F138" s="3"/>
      <c r="G138" s="51"/>
      <c r="H138" s="1"/>
      <c r="I138" s="3"/>
      <c r="K138" s="1"/>
      <c r="L138" s="6"/>
      <c r="M138" s="94"/>
      <c r="N138" s="94"/>
      <c r="O138" s="3"/>
      <c r="P138" s="95"/>
      <c r="Q138" s="96"/>
      <c r="R138" s="49"/>
      <c r="S138" s="97"/>
      <c r="T138" s="98"/>
      <c r="U138" s="50"/>
      <c r="V138" s="50"/>
      <c r="W138" s="50"/>
      <c r="X138" s="50"/>
      <c r="Y138" s="50"/>
      <c r="Z138" s="99"/>
      <c r="AA138" s="3">
        <v>138</v>
      </c>
      <c r="AC138" s="3"/>
      <c r="AD138" s="107" t="e">
        <f>REPLACE(INDEX(GroupVertices[Group], MATCH(Vertices[[#This Row],[Vertex]],GroupVertices[Vertex],0)),1,1,"")</f>
        <v>#N/A</v>
      </c>
      <c r="AE138" s="2"/>
      <c r="AI138" s="3"/>
    </row>
    <row r="139" spans="2:35" x14ac:dyDescent="0.25">
      <c r="B139" s="3"/>
      <c r="C139" s="3"/>
      <c r="D139" s="6"/>
      <c r="E139" s="2"/>
      <c r="F139" s="3"/>
      <c r="G139" s="51"/>
      <c r="H139" s="1"/>
      <c r="I139" s="3"/>
      <c r="K139" s="1"/>
      <c r="L139" s="6"/>
      <c r="M139" s="94"/>
      <c r="N139" s="94"/>
      <c r="O139" s="3"/>
      <c r="P139" s="95"/>
      <c r="Q139" s="96"/>
      <c r="R139" s="49"/>
      <c r="S139" s="97"/>
      <c r="T139" s="98"/>
      <c r="U139" s="50"/>
      <c r="V139" s="50"/>
      <c r="W139" s="50"/>
      <c r="X139" s="50"/>
      <c r="Y139" s="50"/>
      <c r="Z139" s="99"/>
      <c r="AA139" s="3">
        <v>139</v>
      </c>
      <c r="AC139" s="3"/>
      <c r="AD139" s="107" t="e">
        <f>REPLACE(INDEX(GroupVertices[Group], MATCH(Vertices[[#This Row],[Vertex]],GroupVertices[Vertex],0)),1,1,"")</f>
        <v>#N/A</v>
      </c>
      <c r="AE139" s="2"/>
      <c r="AI139" s="3"/>
    </row>
    <row r="140" spans="2:35" x14ac:dyDescent="0.25">
      <c r="B140" s="3"/>
      <c r="C140" s="3"/>
      <c r="D140" s="6"/>
      <c r="E140" s="2"/>
      <c r="F140" s="3"/>
      <c r="G140" s="51"/>
      <c r="H140" s="1"/>
      <c r="I140" s="3"/>
      <c r="K140" s="1"/>
      <c r="L140" s="6"/>
      <c r="M140" s="94"/>
      <c r="N140" s="94"/>
      <c r="O140" s="3"/>
      <c r="P140" s="95"/>
      <c r="Q140" s="96"/>
      <c r="R140" s="49"/>
      <c r="S140" s="97"/>
      <c r="T140" s="98"/>
      <c r="U140" s="50"/>
      <c r="V140" s="50"/>
      <c r="W140" s="50"/>
      <c r="X140" s="50"/>
      <c r="Y140" s="50"/>
      <c r="Z140" s="99"/>
      <c r="AA140" s="3">
        <v>140</v>
      </c>
      <c r="AC140" s="3"/>
      <c r="AD140" s="107" t="e">
        <f>REPLACE(INDEX(GroupVertices[Group], MATCH(Vertices[[#This Row],[Vertex]],GroupVertices[Vertex],0)),1,1,"")</f>
        <v>#N/A</v>
      </c>
      <c r="AE140" s="2"/>
      <c r="AI140" s="3"/>
    </row>
    <row r="141" spans="2:35" x14ac:dyDescent="0.25">
      <c r="B141" s="3"/>
      <c r="C141" s="3"/>
      <c r="D141" s="6"/>
      <c r="E141" s="2"/>
      <c r="F141" s="3"/>
      <c r="G141" s="51"/>
      <c r="H141" s="1"/>
      <c r="I141" s="3"/>
      <c r="K141" s="1"/>
      <c r="L141" s="6"/>
      <c r="M141" s="94"/>
      <c r="N141" s="94"/>
      <c r="O141" s="3"/>
      <c r="P141" s="95"/>
      <c r="Q141" s="96"/>
      <c r="R141" s="49"/>
      <c r="S141" s="97"/>
      <c r="T141" s="98"/>
      <c r="U141" s="50"/>
      <c r="V141" s="50"/>
      <c r="W141" s="50"/>
      <c r="X141" s="50"/>
      <c r="Y141" s="50"/>
      <c r="Z141" s="99"/>
      <c r="AA141" s="3">
        <v>141</v>
      </c>
      <c r="AC141" s="3"/>
      <c r="AD141" s="107" t="e">
        <f>REPLACE(INDEX(GroupVertices[Group], MATCH(Vertices[[#This Row],[Vertex]],GroupVertices[Vertex],0)),1,1,"")</f>
        <v>#N/A</v>
      </c>
      <c r="AE141" s="2"/>
      <c r="AI141" s="3"/>
    </row>
    <row r="142" spans="2:35" x14ac:dyDescent="0.25">
      <c r="B142" s="3"/>
      <c r="C142" s="3"/>
      <c r="D142" s="6"/>
      <c r="E142" s="2"/>
      <c r="F142" s="3"/>
      <c r="G142" s="51"/>
      <c r="H142" s="1"/>
      <c r="I142" s="3"/>
      <c r="K142" s="1"/>
      <c r="L142" s="6"/>
      <c r="M142" s="94"/>
      <c r="N142" s="94"/>
      <c r="O142" s="3"/>
      <c r="P142" s="95"/>
      <c r="Q142" s="96"/>
      <c r="R142" s="49"/>
      <c r="S142" s="97"/>
      <c r="T142" s="98"/>
      <c r="U142" s="50"/>
      <c r="V142" s="50"/>
      <c r="W142" s="50"/>
      <c r="X142" s="50"/>
      <c r="Y142" s="50"/>
      <c r="Z142" s="99"/>
      <c r="AA142" s="3">
        <v>142</v>
      </c>
      <c r="AC142" s="3"/>
      <c r="AD142" s="107" t="e">
        <f>REPLACE(INDEX(GroupVertices[Group], MATCH(Vertices[[#This Row],[Vertex]],GroupVertices[Vertex],0)),1,1,"")</f>
        <v>#N/A</v>
      </c>
      <c r="AE142" s="2"/>
      <c r="AI142" s="3"/>
    </row>
    <row r="143" spans="2:35" x14ac:dyDescent="0.25">
      <c r="B143" s="3"/>
      <c r="C143" s="3"/>
      <c r="D143" s="6"/>
      <c r="E143" s="2"/>
      <c r="F143" s="3"/>
      <c r="G143" s="51"/>
      <c r="H143" s="1"/>
      <c r="I143" s="3"/>
      <c r="K143" s="1"/>
      <c r="L143" s="6"/>
      <c r="M143" s="94"/>
      <c r="N143" s="94"/>
      <c r="O143" s="3"/>
      <c r="P143" s="95"/>
      <c r="Q143" s="96"/>
      <c r="R143" s="49"/>
      <c r="S143" s="97"/>
      <c r="T143" s="98"/>
      <c r="U143" s="50"/>
      <c r="V143" s="50"/>
      <c r="W143" s="50"/>
      <c r="X143" s="50"/>
      <c r="Y143" s="50"/>
      <c r="Z143" s="99"/>
      <c r="AA143" s="3">
        <v>143</v>
      </c>
      <c r="AC143" s="3"/>
      <c r="AD143" s="107" t="e">
        <f>REPLACE(INDEX(GroupVertices[Group], MATCH(Vertices[[#This Row],[Vertex]],GroupVertices[Vertex],0)),1,1,"")</f>
        <v>#N/A</v>
      </c>
      <c r="AE143" s="2"/>
      <c r="AI143" s="3"/>
    </row>
    <row r="144" spans="2:35" x14ac:dyDescent="0.25">
      <c r="B144" s="3"/>
      <c r="C144" s="3"/>
      <c r="D144" s="6"/>
      <c r="E144" s="2"/>
      <c r="F144" s="3"/>
      <c r="G144" s="51"/>
      <c r="H144" s="1"/>
      <c r="I144" s="3"/>
      <c r="K144" s="1"/>
      <c r="L144" s="6"/>
      <c r="M144" s="94"/>
      <c r="N144" s="94"/>
      <c r="O144" s="3"/>
      <c r="P144" s="95"/>
      <c r="Q144" s="96"/>
      <c r="R144" s="49"/>
      <c r="S144" s="97"/>
      <c r="T144" s="98"/>
      <c r="U144" s="50"/>
      <c r="V144" s="50"/>
      <c r="W144" s="50"/>
      <c r="X144" s="50"/>
      <c r="Y144" s="50"/>
      <c r="Z144" s="99"/>
      <c r="AA144" s="3">
        <v>144</v>
      </c>
      <c r="AC144" s="3"/>
      <c r="AD144" s="107" t="e">
        <f>REPLACE(INDEX(GroupVertices[Group], MATCH(Vertices[[#This Row],[Vertex]],GroupVertices[Vertex],0)),1,1,"")</f>
        <v>#N/A</v>
      </c>
      <c r="AE144" s="2"/>
      <c r="AI144" s="3"/>
    </row>
    <row r="145" spans="2:35" x14ac:dyDescent="0.25">
      <c r="B145" s="3"/>
      <c r="C145" s="3"/>
      <c r="D145" s="6"/>
      <c r="E145" s="2"/>
      <c r="F145" s="3"/>
      <c r="G145" s="51"/>
      <c r="H145" s="1"/>
      <c r="I145" s="3"/>
      <c r="K145" s="1"/>
      <c r="L145" s="6"/>
      <c r="M145" s="94"/>
      <c r="N145" s="94"/>
      <c r="O145" s="3"/>
      <c r="P145" s="95"/>
      <c r="Q145" s="96"/>
      <c r="R145" s="49"/>
      <c r="S145" s="97"/>
      <c r="T145" s="98"/>
      <c r="U145" s="50"/>
      <c r="V145" s="50"/>
      <c r="W145" s="50"/>
      <c r="X145" s="50"/>
      <c r="Y145" s="50"/>
      <c r="Z145" s="99"/>
      <c r="AA145" s="3">
        <v>145</v>
      </c>
      <c r="AC145" s="3"/>
      <c r="AD145" s="107" t="e">
        <f>REPLACE(INDEX(GroupVertices[Group], MATCH(Vertices[[#This Row],[Vertex]],GroupVertices[Vertex],0)),1,1,"")</f>
        <v>#N/A</v>
      </c>
      <c r="AE145" s="2"/>
      <c r="AI145" s="3"/>
    </row>
    <row r="146" spans="2:35" x14ac:dyDescent="0.25">
      <c r="B146" s="3"/>
      <c r="C146" s="3"/>
      <c r="D146" s="6"/>
      <c r="E146" s="2"/>
      <c r="F146" s="3"/>
      <c r="G146" s="51"/>
      <c r="H146" s="1"/>
      <c r="I146" s="3"/>
      <c r="K146" s="1"/>
      <c r="L146" s="6"/>
      <c r="M146" s="94"/>
      <c r="N146" s="94"/>
      <c r="O146" s="3"/>
      <c r="P146" s="95"/>
      <c r="Q146" s="96"/>
      <c r="R146" s="49"/>
      <c r="S146" s="97"/>
      <c r="T146" s="98"/>
      <c r="U146" s="50"/>
      <c r="V146" s="50"/>
      <c r="W146" s="50"/>
      <c r="X146" s="50"/>
      <c r="Y146" s="50"/>
      <c r="Z146" s="99"/>
      <c r="AA146" s="3">
        <v>146</v>
      </c>
      <c r="AC146" s="3"/>
      <c r="AD146" s="107" t="e">
        <f>REPLACE(INDEX(GroupVertices[Group], MATCH(Vertices[[#This Row],[Vertex]],GroupVertices[Vertex],0)),1,1,"")</f>
        <v>#N/A</v>
      </c>
      <c r="AE146" s="2"/>
      <c r="AI146" s="3"/>
    </row>
    <row r="147" spans="2:35" x14ac:dyDescent="0.25">
      <c r="B147" s="3"/>
      <c r="C147" s="3"/>
      <c r="D147" s="6"/>
      <c r="E147" s="2"/>
      <c r="F147" s="3"/>
      <c r="G147" s="51"/>
      <c r="H147" s="1"/>
      <c r="I147" s="3"/>
      <c r="K147" s="1"/>
      <c r="L147" s="6"/>
      <c r="M147" s="94"/>
      <c r="N147" s="94"/>
      <c r="O147" s="3"/>
      <c r="P147" s="95"/>
      <c r="Q147" s="96"/>
      <c r="R147" s="49"/>
      <c r="S147" s="97"/>
      <c r="T147" s="98"/>
      <c r="U147" s="50"/>
      <c r="V147" s="50"/>
      <c r="W147" s="50"/>
      <c r="X147" s="50"/>
      <c r="Y147" s="50"/>
      <c r="Z147" s="99"/>
      <c r="AA147" s="3">
        <v>147</v>
      </c>
      <c r="AC147" s="3"/>
      <c r="AD147" s="107" t="e">
        <f>REPLACE(INDEX(GroupVertices[Group], MATCH(Vertices[[#This Row],[Vertex]],GroupVertices[Vertex],0)),1,1,"")</f>
        <v>#N/A</v>
      </c>
      <c r="AE147" s="2"/>
      <c r="AI147" s="3"/>
    </row>
    <row r="148" spans="2:35" x14ac:dyDescent="0.25">
      <c r="B148" s="3"/>
      <c r="C148" s="3"/>
      <c r="D148" s="6"/>
      <c r="E148" s="2"/>
      <c r="F148" s="3"/>
      <c r="G148" s="51"/>
      <c r="H148" s="1"/>
      <c r="I148" s="3"/>
      <c r="K148" s="1"/>
      <c r="L148" s="6"/>
      <c r="M148" s="94"/>
      <c r="N148" s="94"/>
      <c r="O148" s="3"/>
      <c r="P148" s="95"/>
      <c r="Q148" s="96"/>
      <c r="R148" s="49"/>
      <c r="S148" s="97"/>
      <c r="T148" s="98"/>
      <c r="U148" s="50"/>
      <c r="V148" s="50"/>
      <c r="W148" s="50"/>
      <c r="X148" s="50"/>
      <c r="Y148" s="50"/>
      <c r="Z148" s="99"/>
      <c r="AA148" s="3">
        <v>148</v>
      </c>
      <c r="AC148" s="3"/>
      <c r="AD148" s="107" t="e">
        <f>REPLACE(INDEX(GroupVertices[Group], MATCH(Vertices[[#This Row],[Vertex]],GroupVertices[Vertex],0)),1,1,"")</f>
        <v>#N/A</v>
      </c>
      <c r="AE148" s="2"/>
      <c r="AI148" s="3"/>
    </row>
    <row r="149" spans="2:35" x14ac:dyDescent="0.25">
      <c r="B149" s="3"/>
      <c r="C149" s="3"/>
      <c r="D149" s="6"/>
      <c r="E149" s="2"/>
      <c r="F149" s="3"/>
      <c r="G149" s="51"/>
      <c r="H149" s="1"/>
      <c r="I149" s="3"/>
      <c r="K149" s="1"/>
      <c r="L149" s="6"/>
      <c r="M149" s="94"/>
      <c r="N149" s="94"/>
      <c r="O149" s="3"/>
      <c r="P149" s="95"/>
      <c r="Q149" s="96"/>
      <c r="R149" s="49"/>
      <c r="S149" s="97"/>
      <c r="T149" s="98"/>
      <c r="U149" s="50"/>
      <c r="V149" s="50"/>
      <c r="W149" s="50"/>
      <c r="X149" s="50"/>
      <c r="Y149" s="50"/>
      <c r="Z149" s="99"/>
      <c r="AA149" s="3">
        <v>149</v>
      </c>
      <c r="AC149" s="3"/>
      <c r="AD149" s="107" t="e">
        <f>REPLACE(INDEX(GroupVertices[Group], MATCH(Vertices[[#This Row],[Vertex]],GroupVertices[Vertex],0)),1,1,"")</f>
        <v>#N/A</v>
      </c>
      <c r="AE149" s="2"/>
      <c r="AI149" s="3"/>
    </row>
    <row r="150" spans="2:35" x14ac:dyDescent="0.25">
      <c r="B150" s="3"/>
      <c r="C150" s="3"/>
      <c r="D150" s="6"/>
      <c r="E150" s="2"/>
      <c r="F150" s="3"/>
      <c r="G150" s="51"/>
      <c r="H150" s="1"/>
      <c r="I150" s="3"/>
      <c r="K150" s="1"/>
      <c r="L150" s="6"/>
      <c r="M150" s="94"/>
      <c r="N150" s="94"/>
      <c r="O150" s="3"/>
      <c r="P150" s="95"/>
      <c r="Q150" s="96"/>
      <c r="R150" s="49"/>
      <c r="S150" s="97"/>
      <c r="T150" s="98"/>
      <c r="U150" s="50"/>
      <c r="V150" s="50"/>
      <c r="W150" s="50"/>
      <c r="X150" s="50"/>
      <c r="Y150" s="50"/>
      <c r="Z150" s="99"/>
      <c r="AA150" s="3">
        <v>150</v>
      </c>
      <c r="AC150" s="3"/>
      <c r="AD150" s="107" t="e">
        <f>REPLACE(INDEX(GroupVertices[Group], MATCH(Vertices[[#This Row],[Vertex]],GroupVertices[Vertex],0)),1,1,"")</f>
        <v>#N/A</v>
      </c>
      <c r="AE150" s="2"/>
      <c r="AI150" s="3"/>
    </row>
    <row r="151" spans="2:35" x14ac:dyDescent="0.25">
      <c r="B151" s="3"/>
      <c r="C151" s="3"/>
      <c r="D151" s="6"/>
      <c r="E151" s="2"/>
      <c r="F151" s="3"/>
      <c r="G151" s="51"/>
      <c r="H151" s="1"/>
      <c r="I151" s="3"/>
      <c r="K151" s="1"/>
      <c r="L151" s="6"/>
      <c r="M151" s="94"/>
      <c r="N151" s="94"/>
      <c r="O151" s="3"/>
      <c r="P151" s="95"/>
      <c r="Q151" s="96"/>
      <c r="R151" s="49"/>
      <c r="S151" s="97"/>
      <c r="T151" s="98"/>
      <c r="U151" s="50"/>
      <c r="V151" s="50"/>
      <c r="W151" s="50"/>
      <c r="X151" s="50"/>
      <c r="Y151" s="50"/>
      <c r="Z151" s="99"/>
      <c r="AA151" s="3">
        <v>151</v>
      </c>
      <c r="AC151" s="3"/>
      <c r="AD151" s="107" t="e">
        <f>REPLACE(INDEX(GroupVertices[Group], MATCH(Vertices[[#This Row],[Vertex]],GroupVertices[Vertex],0)),1,1,"")</f>
        <v>#N/A</v>
      </c>
      <c r="AE151" s="2"/>
      <c r="AI151" s="3"/>
    </row>
    <row r="152" spans="2:35" x14ac:dyDescent="0.25">
      <c r="B152" s="3"/>
      <c r="C152" s="3"/>
      <c r="D152" s="6"/>
      <c r="E152" s="2"/>
      <c r="F152" s="3"/>
      <c r="G152" s="51"/>
      <c r="H152" s="1"/>
      <c r="I152" s="3"/>
      <c r="K152" s="1"/>
      <c r="L152" s="6"/>
      <c r="M152" s="94"/>
      <c r="N152" s="94"/>
      <c r="O152" s="3"/>
      <c r="P152" s="95"/>
      <c r="Q152" s="96"/>
      <c r="R152" s="49"/>
      <c r="S152" s="97"/>
      <c r="T152" s="98"/>
      <c r="U152" s="50"/>
      <c r="V152" s="50"/>
      <c r="W152" s="50"/>
      <c r="X152" s="50"/>
      <c r="Y152" s="50"/>
      <c r="Z152" s="99"/>
      <c r="AA152" s="3">
        <v>152</v>
      </c>
      <c r="AC152" s="3"/>
      <c r="AD152" s="107" t="e">
        <f>REPLACE(INDEX(GroupVertices[Group], MATCH(Vertices[[#This Row],[Vertex]],GroupVertices[Vertex],0)),1,1,"")</f>
        <v>#N/A</v>
      </c>
      <c r="AE152" s="2"/>
      <c r="AI152" s="3"/>
    </row>
    <row r="153" spans="2:35" x14ac:dyDescent="0.25">
      <c r="B153" s="3"/>
      <c r="C153" s="3"/>
      <c r="D153" s="6"/>
      <c r="E153" s="2"/>
      <c r="F153" s="3"/>
      <c r="G153" s="51"/>
      <c r="H153" s="1"/>
      <c r="I153" s="3"/>
      <c r="K153" s="1"/>
      <c r="L153" s="6"/>
      <c r="M153" s="94"/>
      <c r="N153" s="94"/>
      <c r="O153" s="3"/>
      <c r="P153" s="95"/>
      <c r="Q153" s="96"/>
      <c r="R153" s="49"/>
      <c r="S153" s="97"/>
      <c r="T153" s="98"/>
      <c r="U153" s="50"/>
      <c r="V153" s="50"/>
      <c r="W153" s="50"/>
      <c r="X153" s="50"/>
      <c r="Y153" s="50"/>
      <c r="Z153" s="99"/>
      <c r="AA153" s="3">
        <v>153</v>
      </c>
      <c r="AC153" s="3"/>
      <c r="AD153" s="107" t="e">
        <f>REPLACE(INDEX(GroupVertices[Group], MATCH(Vertices[[#This Row],[Vertex]],GroupVertices[Vertex],0)),1,1,"")</f>
        <v>#N/A</v>
      </c>
      <c r="AE153" s="2"/>
      <c r="AI153" s="3"/>
    </row>
    <row r="154" spans="2:35" x14ac:dyDescent="0.25">
      <c r="B154" s="3"/>
      <c r="C154" s="3"/>
      <c r="D154" s="6"/>
      <c r="E154" s="2"/>
      <c r="F154" s="3"/>
      <c r="G154" s="51"/>
      <c r="H154" s="1"/>
      <c r="I154" s="3"/>
      <c r="K154" s="1"/>
      <c r="L154" s="6"/>
      <c r="M154" s="94"/>
      <c r="N154" s="94"/>
      <c r="O154" s="3"/>
      <c r="P154" s="95"/>
      <c r="Q154" s="96"/>
      <c r="R154" s="49"/>
      <c r="S154" s="97"/>
      <c r="T154" s="98"/>
      <c r="U154" s="50"/>
      <c r="V154" s="50"/>
      <c r="W154" s="50"/>
      <c r="X154" s="50"/>
      <c r="Y154" s="50"/>
      <c r="Z154" s="99"/>
      <c r="AA154" s="3">
        <v>154</v>
      </c>
      <c r="AC154" s="3"/>
      <c r="AD154" s="107" t="e">
        <f>REPLACE(INDEX(GroupVertices[Group], MATCH(Vertices[[#This Row],[Vertex]],GroupVertices[Vertex],0)),1,1,"")</f>
        <v>#N/A</v>
      </c>
      <c r="AE154" s="2"/>
      <c r="AI154" s="3"/>
    </row>
    <row r="155" spans="2:35" x14ac:dyDescent="0.25">
      <c r="B155" s="3"/>
      <c r="C155" s="3"/>
      <c r="D155" s="6"/>
      <c r="E155" s="2"/>
      <c r="F155" s="3"/>
      <c r="G155" s="51"/>
      <c r="H155" s="1"/>
      <c r="I155" s="3"/>
      <c r="K155" s="1"/>
      <c r="L155" s="6"/>
      <c r="M155" s="94"/>
      <c r="N155" s="94"/>
      <c r="O155" s="3"/>
      <c r="P155" s="95"/>
      <c r="Q155" s="96"/>
      <c r="R155" s="49"/>
      <c r="S155" s="97"/>
      <c r="T155" s="98"/>
      <c r="U155" s="50"/>
      <c r="V155" s="50"/>
      <c r="W155" s="50"/>
      <c r="X155" s="50"/>
      <c r="Y155" s="50"/>
      <c r="Z155" s="99"/>
      <c r="AA155" s="3">
        <v>155</v>
      </c>
      <c r="AC155" s="3"/>
      <c r="AD155" s="107" t="e">
        <f>REPLACE(INDEX(GroupVertices[Group], MATCH(Vertices[[#This Row],[Vertex]],GroupVertices[Vertex],0)),1,1,"")</f>
        <v>#N/A</v>
      </c>
      <c r="AE155" s="2"/>
      <c r="AI155" s="3"/>
    </row>
    <row r="156" spans="2:35" x14ac:dyDescent="0.25">
      <c r="B156" s="3"/>
      <c r="C156" s="3"/>
      <c r="D156" s="6"/>
      <c r="E156" s="2"/>
      <c r="F156" s="3"/>
      <c r="G156" s="51"/>
      <c r="H156" s="1"/>
      <c r="I156" s="3"/>
      <c r="K156" s="1"/>
      <c r="L156" s="6"/>
      <c r="M156" s="94"/>
      <c r="N156" s="94"/>
      <c r="O156" s="3"/>
      <c r="P156" s="95"/>
      <c r="Q156" s="96"/>
      <c r="R156" s="49"/>
      <c r="S156" s="97"/>
      <c r="T156" s="98"/>
      <c r="U156" s="50"/>
      <c r="V156" s="50"/>
      <c r="W156" s="50"/>
      <c r="X156" s="50"/>
      <c r="Y156" s="50"/>
      <c r="Z156" s="99"/>
      <c r="AA156" s="3">
        <v>156</v>
      </c>
      <c r="AC156" s="3"/>
      <c r="AD156" s="107" t="e">
        <f>REPLACE(INDEX(GroupVertices[Group], MATCH(Vertices[[#This Row],[Vertex]],GroupVertices[Vertex],0)),1,1,"")</f>
        <v>#N/A</v>
      </c>
      <c r="AE156" s="2"/>
      <c r="AI156" s="3"/>
    </row>
    <row r="157" spans="2:35" x14ac:dyDescent="0.25">
      <c r="B157" s="3"/>
      <c r="C157" s="3"/>
      <c r="D157" s="6"/>
      <c r="E157" s="2"/>
      <c r="F157" s="3"/>
      <c r="G157" s="51"/>
      <c r="H157" s="1"/>
      <c r="I157" s="3"/>
      <c r="K157" s="1"/>
      <c r="L157" s="6"/>
      <c r="M157" s="94"/>
      <c r="N157" s="94"/>
      <c r="O157" s="3"/>
      <c r="P157" s="95"/>
      <c r="Q157" s="96"/>
      <c r="R157" s="49"/>
      <c r="S157" s="97"/>
      <c r="T157" s="98"/>
      <c r="U157" s="50"/>
      <c r="V157" s="50"/>
      <c r="W157" s="50"/>
      <c r="X157" s="50"/>
      <c r="Y157" s="50"/>
      <c r="Z157" s="99"/>
      <c r="AA157" s="3">
        <v>157</v>
      </c>
      <c r="AC157" s="3"/>
      <c r="AD157" s="107" t="e">
        <f>REPLACE(INDEX(GroupVertices[Group], MATCH(Vertices[[#This Row],[Vertex]],GroupVertices[Vertex],0)),1,1,"")</f>
        <v>#N/A</v>
      </c>
      <c r="AE157" s="2"/>
      <c r="AI157" s="3"/>
    </row>
    <row r="158" spans="2:35" x14ac:dyDescent="0.25">
      <c r="B158" s="3"/>
      <c r="C158" s="3"/>
      <c r="D158" s="6"/>
      <c r="E158" s="2"/>
      <c r="F158" s="3"/>
      <c r="G158" s="51"/>
      <c r="H158" s="1"/>
      <c r="I158" s="3"/>
      <c r="K158" s="1"/>
      <c r="L158" s="6"/>
      <c r="M158" s="94"/>
      <c r="N158" s="94"/>
      <c r="O158" s="3"/>
      <c r="P158" s="95"/>
      <c r="Q158" s="96"/>
      <c r="R158" s="49"/>
      <c r="S158" s="97"/>
      <c r="T158" s="98"/>
      <c r="U158" s="50"/>
      <c r="V158" s="50"/>
      <c r="W158" s="50"/>
      <c r="X158" s="50"/>
      <c r="Y158" s="50"/>
      <c r="Z158" s="99"/>
      <c r="AA158" s="3">
        <v>158</v>
      </c>
      <c r="AC158" s="3"/>
      <c r="AD158" s="107" t="e">
        <f>REPLACE(INDEX(GroupVertices[Group], MATCH(Vertices[[#This Row],[Vertex]],GroupVertices[Vertex],0)),1,1,"")</f>
        <v>#N/A</v>
      </c>
      <c r="AE158" s="2"/>
      <c r="AI158" s="3"/>
    </row>
    <row r="159" spans="2:35" x14ac:dyDescent="0.25">
      <c r="B159" s="3"/>
      <c r="C159" s="3"/>
      <c r="D159" s="6"/>
      <c r="E159" s="2"/>
      <c r="F159" s="3"/>
      <c r="G159" s="51"/>
      <c r="H159" s="1"/>
      <c r="I159" s="3"/>
      <c r="K159" s="1"/>
      <c r="L159" s="6"/>
      <c r="M159" s="94"/>
      <c r="N159" s="94"/>
      <c r="O159" s="3"/>
      <c r="P159" s="95"/>
      <c r="Q159" s="96"/>
      <c r="R159" s="49"/>
      <c r="S159" s="97"/>
      <c r="T159" s="98"/>
      <c r="U159" s="50"/>
      <c r="V159" s="50"/>
      <c r="W159" s="50"/>
      <c r="X159" s="50"/>
      <c r="Y159" s="50"/>
      <c r="Z159" s="99"/>
      <c r="AA159" s="3">
        <v>159</v>
      </c>
      <c r="AC159" s="3"/>
      <c r="AD159" s="107" t="e">
        <f>REPLACE(INDEX(GroupVertices[Group], MATCH(Vertices[[#This Row],[Vertex]],GroupVertices[Vertex],0)),1,1,"")</f>
        <v>#N/A</v>
      </c>
      <c r="AE159" s="2"/>
      <c r="AI159" s="3"/>
    </row>
    <row r="160" spans="2:35" x14ac:dyDescent="0.25">
      <c r="B160" s="3"/>
      <c r="C160" s="3"/>
      <c r="D160" s="6"/>
      <c r="E160" s="2"/>
      <c r="F160" s="3"/>
      <c r="G160" s="51"/>
      <c r="H160" s="1"/>
      <c r="I160" s="3"/>
      <c r="K160" s="1"/>
      <c r="L160" s="6"/>
      <c r="M160" s="94"/>
      <c r="N160" s="94"/>
      <c r="O160" s="3"/>
      <c r="P160" s="95"/>
      <c r="Q160" s="96"/>
      <c r="R160" s="49"/>
      <c r="S160" s="97"/>
      <c r="T160" s="98"/>
      <c r="U160" s="50"/>
      <c r="V160" s="50"/>
      <c r="W160" s="50"/>
      <c r="X160" s="50"/>
      <c r="Y160" s="50"/>
      <c r="Z160" s="99"/>
      <c r="AA160" s="3">
        <v>160</v>
      </c>
      <c r="AC160" s="3"/>
      <c r="AD160" s="107" t="e">
        <f>REPLACE(INDEX(GroupVertices[Group], MATCH(Vertices[[#This Row],[Vertex]],GroupVertices[Vertex],0)),1,1,"")</f>
        <v>#N/A</v>
      </c>
      <c r="AE160" s="2"/>
      <c r="AI160" s="3"/>
    </row>
    <row r="161" spans="2:35" x14ac:dyDescent="0.25">
      <c r="B161" s="3"/>
      <c r="C161" s="3"/>
      <c r="D161" s="6"/>
      <c r="E161" s="2"/>
      <c r="F161" s="3"/>
      <c r="G161" s="51"/>
      <c r="H161" s="1"/>
      <c r="I161" s="3"/>
      <c r="K161" s="1"/>
      <c r="L161" s="6"/>
      <c r="M161" s="94"/>
      <c r="N161" s="94"/>
      <c r="O161" s="3"/>
      <c r="P161" s="95"/>
      <c r="Q161" s="96"/>
      <c r="R161" s="49"/>
      <c r="S161" s="97"/>
      <c r="T161" s="98"/>
      <c r="U161" s="50"/>
      <c r="V161" s="50"/>
      <c r="W161" s="50"/>
      <c r="X161" s="50"/>
      <c r="Y161" s="50"/>
      <c r="Z161" s="99"/>
      <c r="AA161" s="3">
        <v>161</v>
      </c>
      <c r="AC161" s="3"/>
      <c r="AD161" s="107" t="e">
        <f>REPLACE(INDEX(GroupVertices[Group], MATCH(Vertices[[#This Row],[Vertex]],GroupVertices[Vertex],0)),1,1,"")</f>
        <v>#N/A</v>
      </c>
      <c r="AE161" s="2"/>
      <c r="AI161" s="3"/>
    </row>
    <row r="162" spans="2:35" x14ac:dyDescent="0.25">
      <c r="B162" s="3"/>
      <c r="C162" s="3"/>
      <c r="D162" s="6"/>
      <c r="E162" s="2"/>
      <c r="F162" s="3"/>
      <c r="G162" s="51"/>
      <c r="H162" s="1"/>
      <c r="I162" s="3"/>
      <c r="K162" s="1"/>
      <c r="L162" s="6"/>
      <c r="M162" s="94"/>
      <c r="N162" s="94"/>
      <c r="O162" s="3"/>
      <c r="P162" s="95"/>
      <c r="Q162" s="96"/>
      <c r="R162" s="49"/>
      <c r="S162" s="97"/>
      <c r="T162" s="98"/>
      <c r="U162" s="50"/>
      <c r="V162" s="50"/>
      <c r="W162" s="50"/>
      <c r="X162" s="50"/>
      <c r="Y162" s="50"/>
      <c r="Z162" s="99"/>
      <c r="AA162" s="3">
        <v>162</v>
      </c>
      <c r="AC162" s="3"/>
      <c r="AD162" s="107" t="e">
        <f>REPLACE(INDEX(GroupVertices[Group], MATCH(Vertices[[#This Row],[Vertex]],GroupVertices[Vertex],0)),1,1,"")</f>
        <v>#N/A</v>
      </c>
      <c r="AE162" s="2"/>
      <c r="AI162" s="3"/>
    </row>
    <row r="163" spans="2:35" x14ac:dyDescent="0.25">
      <c r="B163" s="3"/>
      <c r="C163" s="3"/>
      <c r="D163" s="6"/>
      <c r="E163" s="2"/>
      <c r="F163" s="3"/>
      <c r="G163" s="51"/>
      <c r="H163" s="1"/>
      <c r="I163" s="3"/>
      <c r="K163" s="1"/>
      <c r="L163" s="6"/>
      <c r="M163" s="94"/>
      <c r="N163" s="94"/>
      <c r="O163" s="3"/>
      <c r="P163" s="95"/>
      <c r="Q163" s="96"/>
      <c r="R163" s="49"/>
      <c r="S163" s="97"/>
      <c r="T163" s="98"/>
      <c r="U163" s="50"/>
      <c r="V163" s="50"/>
      <c r="W163" s="50"/>
      <c r="X163" s="50"/>
      <c r="Y163" s="50"/>
      <c r="Z163" s="99"/>
      <c r="AA163" s="3">
        <v>163</v>
      </c>
      <c r="AC163" s="3"/>
      <c r="AD163" s="107" t="e">
        <f>REPLACE(INDEX(GroupVertices[Group], MATCH(Vertices[[#This Row],[Vertex]],GroupVertices[Vertex],0)),1,1,"")</f>
        <v>#N/A</v>
      </c>
      <c r="AE163" s="2"/>
      <c r="AI163" s="3"/>
    </row>
    <row r="164" spans="2:35" x14ac:dyDescent="0.25">
      <c r="B164" s="3"/>
      <c r="C164" s="3"/>
      <c r="D164" s="6"/>
      <c r="E164" s="2"/>
      <c r="F164" s="3"/>
      <c r="G164" s="51"/>
      <c r="H164" s="1"/>
      <c r="I164" s="3"/>
      <c r="K164" s="1"/>
      <c r="L164" s="6"/>
      <c r="M164" s="94"/>
      <c r="N164" s="94"/>
      <c r="O164" s="3"/>
      <c r="P164" s="95"/>
      <c r="Q164" s="96"/>
      <c r="R164" s="49"/>
      <c r="S164" s="97"/>
      <c r="T164" s="98"/>
      <c r="U164" s="50"/>
      <c r="V164" s="50"/>
      <c r="W164" s="50"/>
      <c r="X164" s="50"/>
      <c r="Y164" s="50"/>
      <c r="Z164" s="99"/>
      <c r="AA164" s="3">
        <v>164</v>
      </c>
      <c r="AC164" s="3"/>
      <c r="AD164" s="107" t="e">
        <f>REPLACE(INDEX(GroupVertices[Group], MATCH(Vertices[[#This Row],[Vertex]],GroupVertices[Vertex],0)),1,1,"")</f>
        <v>#N/A</v>
      </c>
      <c r="AE164" s="2"/>
      <c r="AI164" s="3"/>
    </row>
    <row r="165" spans="2:35" x14ac:dyDescent="0.25">
      <c r="B165" s="3"/>
      <c r="C165" s="3"/>
      <c r="D165" s="6"/>
      <c r="E165" s="2"/>
      <c r="F165" s="3"/>
      <c r="G165" s="51"/>
      <c r="H165" s="1"/>
      <c r="I165" s="3"/>
      <c r="K165" s="1"/>
      <c r="L165" s="6"/>
      <c r="M165" s="94"/>
      <c r="N165" s="94"/>
      <c r="O165" s="3"/>
      <c r="P165" s="95"/>
      <c r="Q165" s="96"/>
      <c r="R165" s="49"/>
      <c r="S165" s="97"/>
      <c r="T165" s="98"/>
      <c r="U165" s="50"/>
      <c r="V165" s="50"/>
      <c r="W165" s="50"/>
      <c r="X165" s="50"/>
      <c r="Y165" s="50"/>
      <c r="Z165" s="99"/>
      <c r="AA165" s="3">
        <v>165</v>
      </c>
      <c r="AC165" s="3"/>
      <c r="AD165" s="107" t="e">
        <f>REPLACE(INDEX(GroupVertices[Group], MATCH(Vertices[[#This Row],[Vertex]],GroupVertices[Vertex],0)),1,1,"")</f>
        <v>#N/A</v>
      </c>
      <c r="AE165" s="2"/>
      <c r="AI165" s="3"/>
    </row>
    <row r="166" spans="2:35" x14ac:dyDescent="0.25">
      <c r="B166" s="3"/>
      <c r="C166" s="3"/>
      <c r="D166" s="6"/>
      <c r="E166" s="2"/>
      <c r="F166" s="3"/>
      <c r="G166" s="51"/>
      <c r="H166" s="1"/>
      <c r="I166" s="3"/>
      <c r="K166" s="1"/>
      <c r="L166" s="6"/>
      <c r="M166" s="94"/>
      <c r="N166" s="94"/>
      <c r="O166" s="3"/>
      <c r="P166" s="95"/>
      <c r="Q166" s="96"/>
      <c r="R166" s="49"/>
      <c r="S166" s="97"/>
      <c r="T166" s="98"/>
      <c r="U166" s="50"/>
      <c r="V166" s="50"/>
      <c r="W166" s="50"/>
      <c r="X166" s="50"/>
      <c r="Y166" s="50"/>
      <c r="Z166" s="99"/>
      <c r="AA166" s="3">
        <v>166</v>
      </c>
      <c r="AC166" s="3"/>
      <c r="AD166" s="107" t="e">
        <f>REPLACE(INDEX(GroupVertices[Group], MATCH(Vertices[[#This Row],[Vertex]],GroupVertices[Vertex],0)),1,1,"")</f>
        <v>#N/A</v>
      </c>
      <c r="AE166" s="2"/>
      <c r="AI166" s="3"/>
    </row>
    <row r="167" spans="2:35" x14ac:dyDescent="0.25">
      <c r="B167" s="3"/>
      <c r="C167" s="3"/>
      <c r="D167" s="6"/>
      <c r="E167" s="2"/>
      <c r="F167" s="3"/>
      <c r="G167" s="51"/>
      <c r="H167" s="1"/>
      <c r="I167" s="3"/>
      <c r="K167" s="1"/>
      <c r="L167" s="6"/>
      <c r="M167" s="94"/>
      <c r="N167" s="94"/>
      <c r="O167" s="3"/>
      <c r="P167" s="95"/>
      <c r="Q167" s="96"/>
      <c r="R167" s="49"/>
      <c r="S167" s="97"/>
      <c r="T167" s="98"/>
      <c r="U167" s="50"/>
      <c r="V167" s="50"/>
      <c r="W167" s="50"/>
      <c r="X167" s="50"/>
      <c r="Y167" s="50"/>
      <c r="Z167" s="99"/>
      <c r="AA167" s="3">
        <v>167</v>
      </c>
      <c r="AC167" s="3"/>
      <c r="AD167" s="107" t="e">
        <f>REPLACE(INDEX(GroupVertices[Group], MATCH(Vertices[[#This Row],[Vertex]],GroupVertices[Vertex],0)),1,1,"")</f>
        <v>#N/A</v>
      </c>
      <c r="AE167" s="2"/>
      <c r="AI167" s="3"/>
    </row>
    <row r="168" spans="2:35" x14ac:dyDescent="0.25">
      <c r="B168" s="3"/>
      <c r="C168" s="3"/>
      <c r="D168" s="6"/>
      <c r="E168" s="2"/>
      <c r="F168" s="3"/>
      <c r="G168" s="51"/>
      <c r="H168" s="1"/>
      <c r="I168" s="3"/>
      <c r="K168" s="1"/>
      <c r="L168" s="6"/>
      <c r="M168" s="94"/>
      <c r="N168" s="94"/>
      <c r="O168" s="3"/>
      <c r="P168" s="95"/>
      <c r="Q168" s="96"/>
      <c r="R168" s="49"/>
      <c r="S168" s="97"/>
      <c r="T168" s="98"/>
      <c r="U168" s="50"/>
      <c r="V168" s="50"/>
      <c r="W168" s="50"/>
      <c r="X168" s="50"/>
      <c r="Y168" s="50"/>
      <c r="Z168" s="99"/>
      <c r="AA168" s="3">
        <v>168</v>
      </c>
      <c r="AC168" s="3"/>
      <c r="AD168" s="107" t="e">
        <f>REPLACE(INDEX(GroupVertices[Group], MATCH(Vertices[[#This Row],[Vertex]],GroupVertices[Vertex],0)),1,1,"")</f>
        <v>#N/A</v>
      </c>
      <c r="AE168" s="2"/>
      <c r="AI168" s="3"/>
    </row>
    <row r="169" spans="2:35" x14ac:dyDescent="0.25">
      <c r="B169" s="3"/>
      <c r="C169" s="3"/>
      <c r="D169" s="6"/>
      <c r="E169" s="2"/>
      <c r="F169" s="3"/>
      <c r="G169" s="51"/>
      <c r="H169" s="1"/>
      <c r="I169" s="3"/>
      <c r="K169" s="1"/>
      <c r="L169" s="6"/>
      <c r="M169" s="94"/>
      <c r="N169" s="94"/>
      <c r="O169" s="3"/>
      <c r="P169" s="95"/>
      <c r="Q169" s="96"/>
      <c r="R169" s="49"/>
      <c r="S169" s="97"/>
      <c r="T169" s="98"/>
      <c r="U169" s="50"/>
      <c r="V169" s="50"/>
      <c r="W169" s="50"/>
      <c r="X169" s="50"/>
      <c r="Y169" s="50"/>
      <c r="Z169" s="99"/>
      <c r="AA169" s="3">
        <v>169</v>
      </c>
      <c r="AC169" s="3"/>
      <c r="AD169" s="107" t="e">
        <f>REPLACE(INDEX(GroupVertices[Group], MATCH(Vertices[[#This Row],[Vertex]],GroupVertices[Vertex],0)),1,1,"")</f>
        <v>#N/A</v>
      </c>
      <c r="AE169" s="2"/>
      <c r="AI169" s="3"/>
    </row>
    <row r="170" spans="2:35" x14ac:dyDescent="0.25">
      <c r="B170" s="3"/>
      <c r="C170" s="3"/>
      <c r="D170" s="6"/>
      <c r="E170" s="2"/>
      <c r="F170" s="3"/>
      <c r="G170" s="51"/>
      <c r="H170" s="1"/>
      <c r="I170" s="3"/>
      <c r="K170" s="1"/>
      <c r="L170" s="6"/>
      <c r="M170" s="94"/>
      <c r="N170" s="94"/>
      <c r="O170" s="3"/>
      <c r="P170" s="95"/>
      <c r="Q170" s="96"/>
      <c r="R170" s="49"/>
      <c r="S170" s="97"/>
      <c r="T170" s="98"/>
      <c r="U170" s="50"/>
      <c r="V170" s="50"/>
      <c r="W170" s="50"/>
      <c r="X170" s="50"/>
      <c r="Y170" s="50"/>
      <c r="Z170" s="99"/>
      <c r="AA170" s="3">
        <v>170</v>
      </c>
      <c r="AC170" s="3"/>
      <c r="AD170" s="107" t="e">
        <f>REPLACE(INDEX(GroupVertices[Group], MATCH(Vertices[[#This Row],[Vertex]],GroupVertices[Vertex],0)),1,1,"")</f>
        <v>#N/A</v>
      </c>
      <c r="AE170" s="2"/>
      <c r="AI170" s="3"/>
    </row>
    <row r="171" spans="2:35" x14ac:dyDescent="0.25">
      <c r="B171" s="3"/>
      <c r="C171" s="3"/>
      <c r="D171" s="6"/>
      <c r="E171" s="2"/>
      <c r="F171" s="3"/>
      <c r="G171" s="51"/>
      <c r="H171" s="1"/>
      <c r="I171" s="3"/>
      <c r="K171" s="1"/>
      <c r="L171" s="6"/>
      <c r="M171" s="94"/>
      <c r="N171" s="94"/>
      <c r="O171" s="3"/>
      <c r="P171" s="95"/>
      <c r="Q171" s="96"/>
      <c r="R171" s="49"/>
      <c r="S171" s="97"/>
      <c r="T171" s="98"/>
      <c r="U171" s="50"/>
      <c r="V171" s="50"/>
      <c r="W171" s="50"/>
      <c r="X171" s="50"/>
      <c r="Y171" s="50"/>
      <c r="Z171" s="99"/>
      <c r="AA171" s="3">
        <v>171</v>
      </c>
      <c r="AC171" s="3"/>
      <c r="AD171" s="107" t="e">
        <f>REPLACE(INDEX(GroupVertices[Group], MATCH(Vertices[[#This Row],[Vertex]],GroupVertices[Vertex],0)),1,1,"")</f>
        <v>#N/A</v>
      </c>
      <c r="AE171" s="2"/>
      <c r="AI171" s="3"/>
    </row>
    <row r="172" spans="2:35" x14ac:dyDescent="0.25">
      <c r="B172" s="3"/>
      <c r="C172" s="3"/>
      <c r="D172" s="6"/>
      <c r="E172" s="2"/>
      <c r="F172" s="3"/>
      <c r="G172" s="51"/>
      <c r="H172" s="1"/>
      <c r="I172" s="3"/>
      <c r="K172" s="1"/>
      <c r="L172" s="6"/>
      <c r="M172" s="94"/>
      <c r="N172" s="94"/>
      <c r="O172" s="3"/>
      <c r="P172" s="95"/>
      <c r="Q172" s="96"/>
      <c r="R172" s="49"/>
      <c r="S172" s="97"/>
      <c r="T172" s="98"/>
      <c r="U172" s="50"/>
      <c r="V172" s="50"/>
      <c r="W172" s="50"/>
      <c r="X172" s="50"/>
      <c r="Y172" s="50"/>
      <c r="Z172" s="99"/>
      <c r="AA172" s="3">
        <v>172</v>
      </c>
      <c r="AC172" s="3"/>
      <c r="AD172" s="107" t="e">
        <f>REPLACE(INDEX(GroupVertices[Group], MATCH(Vertices[[#This Row],[Vertex]],GroupVertices[Vertex],0)),1,1,"")</f>
        <v>#N/A</v>
      </c>
      <c r="AE172" s="2"/>
      <c r="AI172" s="3"/>
    </row>
    <row r="173" spans="2:35" x14ac:dyDescent="0.25">
      <c r="B173" s="3"/>
      <c r="C173" s="3"/>
      <c r="D173" s="6"/>
      <c r="E173" s="2"/>
      <c r="F173" s="3"/>
      <c r="G173" s="51"/>
      <c r="H173" s="1"/>
      <c r="I173" s="3"/>
      <c r="K173" s="1"/>
      <c r="L173" s="6"/>
      <c r="M173" s="94"/>
      <c r="N173" s="94"/>
      <c r="O173" s="3"/>
      <c r="P173" s="95"/>
      <c r="Q173" s="96"/>
      <c r="R173" s="49"/>
      <c r="S173" s="97"/>
      <c r="T173" s="98"/>
      <c r="U173" s="50"/>
      <c r="V173" s="50"/>
      <c r="W173" s="50"/>
      <c r="X173" s="50"/>
      <c r="Y173" s="50"/>
      <c r="Z173" s="99"/>
      <c r="AA173" s="3">
        <v>173</v>
      </c>
      <c r="AC173" s="3"/>
      <c r="AD173" s="107" t="e">
        <f>REPLACE(INDEX(GroupVertices[Group], MATCH(Vertices[[#This Row],[Vertex]],GroupVertices[Vertex],0)),1,1,"")</f>
        <v>#N/A</v>
      </c>
      <c r="AE173" s="2"/>
      <c r="AI173" s="3"/>
    </row>
    <row r="174" spans="2:35" x14ac:dyDescent="0.25">
      <c r="B174" s="3"/>
      <c r="C174" s="3"/>
      <c r="D174" s="6"/>
      <c r="E174" s="2"/>
      <c r="F174" s="3"/>
      <c r="G174" s="51"/>
      <c r="H174" s="1"/>
      <c r="I174" s="3"/>
      <c r="K174" s="1"/>
      <c r="L174" s="6"/>
      <c r="M174" s="94"/>
      <c r="N174" s="94"/>
      <c r="O174" s="3"/>
      <c r="P174" s="95"/>
      <c r="Q174" s="96"/>
      <c r="R174" s="49"/>
      <c r="S174" s="97"/>
      <c r="T174" s="98"/>
      <c r="U174" s="50"/>
      <c r="V174" s="50"/>
      <c r="W174" s="50"/>
      <c r="X174" s="50"/>
      <c r="Y174" s="50"/>
      <c r="Z174" s="99"/>
      <c r="AA174" s="3">
        <v>174</v>
      </c>
      <c r="AC174" s="3"/>
      <c r="AD174" s="107" t="e">
        <f>REPLACE(INDEX(GroupVertices[Group], MATCH(Vertices[[#This Row],[Vertex]],GroupVertices[Vertex],0)),1,1,"")</f>
        <v>#N/A</v>
      </c>
      <c r="AE174" s="2"/>
      <c r="AI174" s="3"/>
    </row>
    <row r="175" spans="2:35" x14ac:dyDescent="0.25">
      <c r="B175" s="3"/>
      <c r="C175" s="3"/>
      <c r="D175" s="6"/>
      <c r="E175" s="2"/>
      <c r="F175" s="3"/>
      <c r="G175" s="51"/>
      <c r="H175" s="1"/>
      <c r="I175" s="3"/>
      <c r="K175" s="1"/>
      <c r="L175" s="6"/>
      <c r="M175" s="94"/>
      <c r="N175" s="94"/>
      <c r="O175" s="3"/>
      <c r="P175" s="95"/>
      <c r="Q175" s="96"/>
      <c r="R175" s="49"/>
      <c r="S175" s="97"/>
      <c r="T175" s="98"/>
      <c r="U175" s="50"/>
      <c r="V175" s="50"/>
      <c r="W175" s="50"/>
      <c r="X175" s="50"/>
      <c r="Y175" s="50"/>
      <c r="Z175" s="99"/>
      <c r="AA175" s="3">
        <v>175</v>
      </c>
      <c r="AC175" s="3"/>
      <c r="AD175" s="107" t="e">
        <f>REPLACE(INDEX(GroupVertices[Group], MATCH(Vertices[[#This Row],[Vertex]],GroupVertices[Vertex],0)),1,1,"")</f>
        <v>#N/A</v>
      </c>
      <c r="AE175" s="2"/>
      <c r="AI175" s="3"/>
    </row>
    <row r="176" spans="2:35" x14ac:dyDescent="0.25">
      <c r="B176" s="3"/>
      <c r="C176" s="3"/>
      <c r="D176" s="6"/>
      <c r="E176" s="2"/>
      <c r="F176" s="3"/>
      <c r="G176" s="51"/>
      <c r="H176" s="1"/>
      <c r="I176" s="3"/>
      <c r="K176" s="1"/>
      <c r="L176" s="6"/>
      <c r="M176" s="94"/>
      <c r="N176" s="94"/>
      <c r="O176" s="3"/>
      <c r="P176" s="95"/>
      <c r="Q176" s="96"/>
      <c r="R176" s="49"/>
      <c r="S176" s="97"/>
      <c r="T176" s="98"/>
      <c r="U176" s="50"/>
      <c r="V176" s="50"/>
      <c r="W176" s="50"/>
      <c r="X176" s="50"/>
      <c r="Y176" s="50"/>
      <c r="Z176" s="99"/>
      <c r="AA176" s="3">
        <v>176</v>
      </c>
      <c r="AC176" s="3"/>
      <c r="AD176" s="107" t="e">
        <f>REPLACE(INDEX(GroupVertices[Group], MATCH(Vertices[[#This Row],[Vertex]],GroupVertices[Vertex],0)),1,1,"")</f>
        <v>#N/A</v>
      </c>
      <c r="AE176" s="2"/>
      <c r="AI176" s="3"/>
    </row>
    <row r="177" spans="2:35" x14ac:dyDescent="0.25">
      <c r="B177" s="3"/>
      <c r="C177" s="3"/>
      <c r="D177" s="6"/>
      <c r="E177" s="2"/>
      <c r="F177" s="3"/>
      <c r="G177" s="51"/>
      <c r="H177" s="1"/>
      <c r="I177" s="3"/>
      <c r="K177" s="1"/>
      <c r="L177" s="6"/>
      <c r="M177" s="94"/>
      <c r="N177" s="94"/>
      <c r="O177" s="3"/>
      <c r="P177" s="95"/>
      <c r="Q177" s="96"/>
      <c r="R177" s="49"/>
      <c r="S177" s="97"/>
      <c r="T177" s="98"/>
      <c r="U177" s="50"/>
      <c r="V177" s="50"/>
      <c r="W177" s="50"/>
      <c r="X177" s="50"/>
      <c r="Y177" s="50"/>
      <c r="Z177" s="99"/>
      <c r="AA177" s="3">
        <v>177</v>
      </c>
      <c r="AC177" s="3"/>
      <c r="AD177" s="107" t="e">
        <f>REPLACE(INDEX(GroupVertices[Group], MATCH(Vertices[[#This Row],[Vertex]],GroupVertices[Vertex],0)),1,1,"")</f>
        <v>#N/A</v>
      </c>
      <c r="AE177" s="2"/>
      <c r="AI177" s="3"/>
    </row>
    <row r="178" spans="2:35" x14ac:dyDescent="0.25">
      <c r="B178" s="3"/>
      <c r="C178" s="3"/>
      <c r="D178" s="6"/>
      <c r="E178" s="2"/>
      <c r="F178" s="3"/>
      <c r="G178" s="51"/>
      <c r="H178" s="1"/>
      <c r="I178" s="3"/>
      <c r="K178" s="1"/>
      <c r="L178" s="6"/>
      <c r="M178" s="94"/>
      <c r="N178" s="94"/>
      <c r="O178" s="3"/>
      <c r="P178" s="95"/>
      <c r="Q178" s="96"/>
      <c r="R178" s="49"/>
      <c r="S178" s="97"/>
      <c r="T178" s="98"/>
      <c r="U178" s="50"/>
      <c r="V178" s="50"/>
      <c r="W178" s="50"/>
      <c r="X178" s="50"/>
      <c r="Y178" s="50"/>
      <c r="Z178" s="99"/>
      <c r="AA178" s="3">
        <v>178</v>
      </c>
      <c r="AC178" s="3"/>
      <c r="AD178" s="107" t="e">
        <f>REPLACE(INDEX(GroupVertices[Group], MATCH(Vertices[[#This Row],[Vertex]],GroupVertices[Vertex],0)),1,1,"")</f>
        <v>#N/A</v>
      </c>
      <c r="AE178" s="2"/>
      <c r="AI178" s="3"/>
    </row>
    <row r="179" spans="2:35" x14ac:dyDescent="0.25">
      <c r="B179" s="3"/>
      <c r="C179" s="3"/>
      <c r="D179" s="6"/>
      <c r="E179" s="2"/>
      <c r="F179" s="3"/>
      <c r="G179" s="51"/>
      <c r="H179" s="1"/>
      <c r="I179" s="3"/>
      <c r="K179" s="1"/>
      <c r="L179" s="6"/>
      <c r="M179" s="94"/>
      <c r="N179" s="94"/>
      <c r="O179" s="3"/>
      <c r="P179" s="95"/>
      <c r="Q179" s="96"/>
      <c r="R179" s="49"/>
      <c r="S179" s="97"/>
      <c r="T179" s="98"/>
      <c r="U179" s="50"/>
      <c r="V179" s="50"/>
      <c r="W179" s="50"/>
      <c r="X179" s="50"/>
      <c r="Y179" s="50"/>
      <c r="Z179" s="99"/>
      <c r="AA179" s="3">
        <v>179</v>
      </c>
      <c r="AC179" s="3"/>
      <c r="AD179" s="107" t="e">
        <f>REPLACE(INDEX(GroupVertices[Group], MATCH(Vertices[[#This Row],[Vertex]],GroupVertices[Vertex],0)),1,1,"")</f>
        <v>#N/A</v>
      </c>
      <c r="AE179" s="2"/>
      <c r="AI179" s="3"/>
    </row>
    <row r="180" spans="2:35" x14ac:dyDescent="0.25">
      <c r="B180" s="3"/>
      <c r="C180" s="3"/>
      <c r="D180" s="6"/>
      <c r="E180" s="2"/>
      <c r="F180" s="3"/>
      <c r="G180" s="51"/>
      <c r="H180" s="1"/>
      <c r="I180" s="3"/>
      <c r="K180" s="1"/>
      <c r="L180" s="6"/>
      <c r="M180" s="94"/>
      <c r="N180" s="94"/>
      <c r="O180" s="3"/>
      <c r="P180" s="95"/>
      <c r="Q180" s="96"/>
      <c r="R180" s="49"/>
      <c r="S180" s="97"/>
      <c r="T180" s="98"/>
      <c r="U180" s="50"/>
      <c r="V180" s="50"/>
      <c r="W180" s="50"/>
      <c r="X180" s="50"/>
      <c r="Y180" s="50"/>
      <c r="Z180" s="99"/>
      <c r="AA180" s="3">
        <v>180</v>
      </c>
      <c r="AC180" s="3"/>
      <c r="AD180" s="107" t="e">
        <f>REPLACE(INDEX(GroupVertices[Group], MATCH(Vertices[[#This Row],[Vertex]],GroupVertices[Vertex],0)),1,1,"")</f>
        <v>#N/A</v>
      </c>
      <c r="AE180" s="2"/>
      <c r="AI180" s="3"/>
    </row>
    <row r="181" spans="2:35" x14ac:dyDescent="0.25">
      <c r="B181" s="3"/>
      <c r="C181" s="3"/>
      <c r="D181" s="6"/>
      <c r="E181" s="2"/>
      <c r="F181" s="3"/>
      <c r="G181" s="51"/>
      <c r="H181" s="1"/>
      <c r="I181" s="3"/>
      <c r="K181" s="1"/>
      <c r="L181" s="6"/>
      <c r="M181" s="94"/>
      <c r="N181" s="94"/>
      <c r="O181" s="3"/>
      <c r="P181" s="95"/>
      <c r="Q181" s="96"/>
      <c r="R181" s="49"/>
      <c r="S181" s="97"/>
      <c r="T181" s="98"/>
      <c r="U181" s="50"/>
      <c r="V181" s="50"/>
      <c r="W181" s="50"/>
      <c r="X181" s="50"/>
      <c r="Y181" s="50"/>
      <c r="Z181" s="99"/>
      <c r="AA181" s="3">
        <v>181</v>
      </c>
      <c r="AC181" s="3"/>
      <c r="AD181" s="107" t="e">
        <f>REPLACE(INDEX(GroupVertices[Group], MATCH(Vertices[[#This Row],[Vertex]],GroupVertices[Vertex],0)),1,1,"")</f>
        <v>#N/A</v>
      </c>
      <c r="AE181" s="2"/>
      <c r="AI181" s="3"/>
    </row>
    <row r="182" spans="2:35" x14ac:dyDescent="0.25">
      <c r="B182" s="3"/>
      <c r="C182" s="3"/>
      <c r="D182" s="6"/>
      <c r="E182" s="2"/>
      <c r="F182" s="3"/>
      <c r="G182" s="51"/>
      <c r="H182" s="1"/>
      <c r="I182" s="3"/>
      <c r="K182" s="1"/>
      <c r="L182" s="6"/>
      <c r="M182" s="94"/>
      <c r="N182" s="94"/>
      <c r="O182" s="3"/>
      <c r="P182" s="95"/>
      <c r="Q182" s="96"/>
      <c r="R182" s="49"/>
      <c r="S182" s="97"/>
      <c r="T182" s="98"/>
      <c r="U182" s="50"/>
      <c r="V182" s="50"/>
      <c r="W182" s="50"/>
      <c r="X182" s="50"/>
      <c r="Y182" s="50"/>
      <c r="Z182" s="99"/>
      <c r="AA182" s="3">
        <v>182</v>
      </c>
      <c r="AC182" s="3"/>
      <c r="AD182" s="107" t="e">
        <f>REPLACE(INDEX(GroupVertices[Group], MATCH(Vertices[[#This Row],[Vertex]],GroupVertices[Vertex],0)),1,1,"")</f>
        <v>#N/A</v>
      </c>
      <c r="AE182" s="2"/>
      <c r="AI182" s="3"/>
    </row>
    <row r="183" spans="2:35" x14ac:dyDescent="0.25">
      <c r="B183" s="3"/>
      <c r="C183" s="3"/>
      <c r="D183" s="6"/>
      <c r="E183" s="2"/>
      <c r="F183" s="3"/>
      <c r="G183" s="51"/>
      <c r="H183" s="1"/>
      <c r="I183" s="3"/>
      <c r="K183" s="1"/>
      <c r="L183" s="6"/>
      <c r="M183" s="94"/>
      <c r="N183" s="94"/>
      <c r="O183" s="3"/>
      <c r="P183" s="95"/>
      <c r="Q183" s="96"/>
      <c r="R183" s="49"/>
      <c r="S183" s="97"/>
      <c r="T183" s="98"/>
      <c r="U183" s="50"/>
      <c r="V183" s="50"/>
      <c r="W183" s="50"/>
      <c r="X183" s="50"/>
      <c r="Y183" s="50"/>
      <c r="Z183" s="99"/>
      <c r="AA183" s="3">
        <v>183</v>
      </c>
      <c r="AC183" s="3"/>
      <c r="AD183" s="107" t="e">
        <f>REPLACE(INDEX(GroupVertices[Group], MATCH(Vertices[[#This Row],[Vertex]],GroupVertices[Vertex],0)),1,1,"")</f>
        <v>#N/A</v>
      </c>
      <c r="AE183" s="2"/>
      <c r="AI183" s="3"/>
    </row>
    <row r="184" spans="2:35" x14ac:dyDescent="0.25">
      <c r="B184" s="3"/>
      <c r="C184" s="3"/>
      <c r="D184" s="6"/>
      <c r="E184" s="2"/>
      <c r="F184" s="3"/>
      <c r="G184" s="51"/>
      <c r="H184" s="1"/>
      <c r="I184" s="3"/>
      <c r="K184" s="1"/>
      <c r="L184" s="6"/>
      <c r="M184" s="94"/>
      <c r="N184" s="94"/>
      <c r="O184" s="3"/>
      <c r="P184" s="95"/>
      <c r="Q184" s="96"/>
      <c r="R184" s="49"/>
      <c r="S184" s="97"/>
      <c r="T184" s="98"/>
      <c r="U184" s="50"/>
      <c r="V184" s="50"/>
      <c r="W184" s="50"/>
      <c r="X184" s="50"/>
      <c r="Y184" s="50"/>
      <c r="Z184" s="99"/>
      <c r="AA184" s="3">
        <v>184</v>
      </c>
      <c r="AC184" s="3"/>
      <c r="AD184" s="107" t="e">
        <f>REPLACE(INDEX(GroupVertices[Group], MATCH(Vertices[[#This Row],[Vertex]],GroupVertices[Vertex],0)),1,1,"")</f>
        <v>#N/A</v>
      </c>
      <c r="AE184" s="2"/>
      <c r="AI184" s="3"/>
    </row>
    <row r="185" spans="2:35" x14ac:dyDescent="0.25">
      <c r="B185" s="3"/>
      <c r="C185" s="3"/>
      <c r="D185" s="6"/>
      <c r="E185" s="2"/>
      <c r="F185" s="3"/>
      <c r="G185" s="51"/>
      <c r="H185" s="1"/>
      <c r="I185" s="3"/>
      <c r="K185" s="1"/>
      <c r="L185" s="6"/>
      <c r="M185" s="94"/>
      <c r="N185" s="94"/>
      <c r="O185" s="3"/>
      <c r="P185" s="95"/>
      <c r="Q185" s="96"/>
      <c r="R185" s="49"/>
      <c r="S185" s="97"/>
      <c r="T185" s="98"/>
      <c r="U185" s="50"/>
      <c r="V185" s="50"/>
      <c r="W185" s="50"/>
      <c r="X185" s="50"/>
      <c r="Y185" s="50"/>
      <c r="Z185" s="99"/>
      <c r="AA185" s="3">
        <v>185</v>
      </c>
      <c r="AC185" s="3"/>
      <c r="AD185" s="107" t="e">
        <f>REPLACE(INDEX(GroupVertices[Group], MATCH(Vertices[[#This Row],[Vertex]],GroupVertices[Vertex],0)),1,1,"")</f>
        <v>#N/A</v>
      </c>
      <c r="AE185" s="2"/>
      <c r="AI185" s="3"/>
    </row>
    <row r="186" spans="2:35" x14ac:dyDescent="0.25">
      <c r="B186" s="3"/>
      <c r="C186" s="3"/>
      <c r="D186" s="6"/>
      <c r="E186" s="2"/>
      <c r="F186" s="3"/>
      <c r="G186" s="51"/>
      <c r="H186" s="1"/>
      <c r="I186" s="3"/>
      <c r="K186" s="1"/>
      <c r="L186" s="6"/>
      <c r="M186" s="94"/>
      <c r="N186" s="94"/>
      <c r="O186" s="3"/>
      <c r="P186" s="95"/>
      <c r="Q186" s="96"/>
      <c r="R186" s="49"/>
      <c r="S186" s="97"/>
      <c r="T186" s="98"/>
      <c r="U186" s="50"/>
      <c r="V186" s="50"/>
      <c r="W186" s="50"/>
      <c r="X186" s="50"/>
      <c r="Y186" s="50"/>
      <c r="Z186" s="99"/>
      <c r="AA186" s="3">
        <v>186</v>
      </c>
      <c r="AC186" s="3"/>
      <c r="AD186" s="107" t="e">
        <f>REPLACE(INDEX(GroupVertices[Group], MATCH(Vertices[[#This Row],[Vertex]],GroupVertices[Vertex],0)),1,1,"")</f>
        <v>#N/A</v>
      </c>
      <c r="AE186" s="2"/>
      <c r="AI186" s="3"/>
    </row>
    <row r="187" spans="2:35" x14ac:dyDescent="0.25">
      <c r="B187" s="3"/>
      <c r="C187" s="3"/>
      <c r="D187" s="6"/>
      <c r="E187" s="2"/>
      <c r="F187" s="3"/>
      <c r="G187" s="51"/>
      <c r="H187" s="1"/>
      <c r="I187" s="3"/>
      <c r="K187" s="1"/>
      <c r="L187" s="6"/>
      <c r="M187" s="94"/>
      <c r="N187" s="94"/>
      <c r="O187" s="3"/>
      <c r="P187" s="95"/>
      <c r="Q187" s="96"/>
      <c r="R187" s="49"/>
      <c r="S187" s="97"/>
      <c r="T187" s="98"/>
      <c r="U187" s="50"/>
      <c r="V187" s="50"/>
      <c r="W187" s="50"/>
      <c r="X187" s="50"/>
      <c r="Y187" s="50"/>
      <c r="Z187" s="99"/>
      <c r="AA187" s="3">
        <v>187</v>
      </c>
      <c r="AC187" s="3"/>
      <c r="AD187" s="107" t="e">
        <f>REPLACE(INDEX(GroupVertices[Group], MATCH(Vertices[[#This Row],[Vertex]],GroupVertices[Vertex],0)),1,1,"")</f>
        <v>#N/A</v>
      </c>
      <c r="AE187" s="2"/>
      <c r="AI187" s="3"/>
    </row>
    <row r="188" spans="2:35" x14ac:dyDescent="0.25">
      <c r="B188" s="3"/>
      <c r="C188" s="3"/>
      <c r="D188" s="6"/>
      <c r="E188" s="2"/>
      <c r="F188" s="3"/>
      <c r="G188" s="51"/>
      <c r="H188" s="1"/>
      <c r="I188" s="3"/>
      <c r="K188" s="1"/>
      <c r="L188" s="6"/>
      <c r="M188" s="94"/>
      <c r="N188" s="94"/>
      <c r="O188" s="3"/>
      <c r="P188" s="95"/>
      <c r="Q188" s="96"/>
      <c r="R188" s="49"/>
      <c r="S188" s="97"/>
      <c r="T188" s="98"/>
      <c r="U188" s="50"/>
      <c r="V188" s="50"/>
      <c r="W188" s="50"/>
      <c r="X188" s="50"/>
      <c r="Y188" s="50"/>
      <c r="Z188" s="99"/>
      <c r="AA188" s="3">
        <v>188</v>
      </c>
      <c r="AC188" s="3"/>
      <c r="AD188" s="107" t="e">
        <f>REPLACE(INDEX(GroupVertices[Group], MATCH(Vertices[[#This Row],[Vertex]],GroupVertices[Vertex],0)),1,1,"")</f>
        <v>#N/A</v>
      </c>
      <c r="AE188" s="2"/>
      <c r="AI188" s="3"/>
    </row>
    <row r="189" spans="2:35" x14ac:dyDescent="0.25">
      <c r="B189" s="3"/>
      <c r="C189" s="3"/>
      <c r="D189" s="6"/>
      <c r="E189" s="2"/>
      <c r="F189" s="3"/>
      <c r="G189" s="51"/>
      <c r="H189" s="1"/>
      <c r="I189" s="3"/>
      <c r="K189" s="1"/>
      <c r="L189" s="6"/>
      <c r="M189" s="94"/>
      <c r="N189" s="94"/>
      <c r="O189" s="3"/>
      <c r="P189" s="95"/>
      <c r="Q189" s="96"/>
      <c r="R189" s="49"/>
      <c r="S189" s="97"/>
      <c r="T189" s="98"/>
      <c r="U189" s="50"/>
      <c r="V189" s="50"/>
      <c r="W189" s="50"/>
      <c r="X189" s="50"/>
      <c r="Y189" s="50"/>
      <c r="Z189" s="99"/>
      <c r="AA189" s="3">
        <v>189</v>
      </c>
      <c r="AC189" s="3"/>
      <c r="AD189" s="107" t="e">
        <f>REPLACE(INDEX(GroupVertices[Group], MATCH(Vertices[[#This Row],[Vertex]],GroupVertices[Vertex],0)),1,1,"")</f>
        <v>#N/A</v>
      </c>
      <c r="AE189" s="2"/>
      <c r="AI189" s="3"/>
    </row>
    <row r="190" spans="2:35" x14ac:dyDescent="0.25">
      <c r="B190" s="3"/>
      <c r="C190" s="3"/>
      <c r="D190" s="6"/>
      <c r="E190" s="2"/>
      <c r="F190" s="3"/>
      <c r="G190" s="51"/>
      <c r="H190" s="1"/>
      <c r="I190" s="3"/>
      <c r="K190" s="1"/>
      <c r="L190" s="6"/>
      <c r="M190" s="94"/>
      <c r="N190" s="94"/>
      <c r="O190" s="3"/>
      <c r="P190" s="95"/>
      <c r="Q190" s="96"/>
      <c r="R190" s="49"/>
      <c r="S190" s="97"/>
      <c r="T190" s="98"/>
      <c r="U190" s="50"/>
      <c r="V190" s="50"/>
      <c r="W190" s="50"/>
      <c r="X190" s="50"/>
      <c r="Y190" s="50"/>
      <c r="Z190" s="99"/>
      <c r="AA190" s="3">
        <v>190</v>
      </c>
      <c r="AC190" s="3"/>
      <c r="AD190" s="107" t="e">
        <f>REPLACE(INDEX(GroupVertices[Group], MATCH(Vertices[[#This Row],[Vertex]],GroupVertices[Vertex],0)),1,1,"")</f>
        <v>#N/A</v>
      </c>
      <c r="AE190" s="2"/>
      <c r="AI190" s="3"/>
    </row>
    <row r="191" spans="2:35" x14ac:dyDescent="0.25">
      <c r="B191" s="3"/>
      <c r="C191" s="3"/>
      <c r="D191" s="6"/>
      <c r="E191" s="2"/>
      <c r="F191" s="3"/>
      <c r="G191" s="51"/>
      <c r="H191" s="1"/>
      <c r="I191" s="3"/>
      <c r="K191" s="1"/>
      <c r="L191" s="6"/>
      <c r="M191" s="94"/>
      <c r="N191" s="94"/>
      <c r="O191" s="3"/>
      <c r="P191" s="95"/>
      <c r="Q191" s="96"/>
      <c r="R191" s="49"/>
      <c r="S191" s="97"/>
      <c r="T191" s="98"/>
      <c r="U191" s="50"/>
      <c r="V191" s="50"/>
      <c r="W191" s="50"/>
      <c r="X191" s="50"/>
      <c r="Y191" s="50"/>
      <c r="Z191" s="99"/>
      <c r="AA191" s="3">
        <v>191</v>
      </c>
      <c r="AC191" s="3"/>
      <c r="AD191" s="107" t="e">
        <f>REPLACE(INDEX(GroupVertices[Group], MATCH(Vertices[[#This Row],[Vertex]],GroupVertices[Vertex],0)),1,1,"")</f>
        <v>#N/A</v>
      </c>
      <c r="AE191" s="2"/>
      <c r="AI191" s="3"/>
    </row>
    <row r="192" spans="2:35" x14ac:dyDescent="0.25">
      <c r="B192" s="3"/>
      <c r="C192" s="3"/>
      <c r="D192" s="6"/>
      <c r="E192" s="2"/>
      <c r="F192" s="3"/>
      <c r="G192" s="51"/>
      <c r="H192" s="1"/>
      <c r="I192" s="3"/>
      <c r="K192" s="1"/>
      <c r="L192" s="6"/>
      <c r="M192" s="94"/>
      <c r="N192" s="94"/>
      <c r="O192" s="3"/>
      <c r="P192" s="95"/>
      <c r="Q192" s="96"/>
      <c r="R192" s="49"/>
      <c r="S192" s="97"/>
      <c r="T192" s="98"/>
      <c r="U192" s="50"/>
      <c r="V192" s="50"/>
      <c r="W192" s="50"/>
      <c r="X192" s="50"/>
      <c r="Y192" s="50"/>
      <c r="Z192" s="99"/>
      <c r="AA192" s="3">
        <v>192</v>
      </c>
      <c r="AC192" s="3"/>
      <c r="AD192" s="107" t="e">
        <f>REPLACE(INDEX(GroupVertices[Group], MATCH(Vertices[[#This Row],[Vertex]],GroupVertices[Vertex],0)),1,1,"")</f>
        <v>#N/A</v>
      </c>
      <c r="AE192" s="2"/>
      <c r="AI192" s="3"/>
    </row>
    <row r="193" spans="2:35" x14ac:dyDescent="0.25">
      <c r="B193" s="3"/>
      <c r="C193" s="3"/>
      <c r="D193" s="6"/>
      <c r="E193" s="2"/>
      <c r="F193" s="3"/>
      <c r="G193" s="51"/>
      <c r="H193" s="1"/>
      <c r="I193" s="3"/>
      <c r="K193" s="1"/>
      <c r="L193" s="6"/>
      <c r="M193" s="94"/>
      <c r="N193" s="94"/>
      <c r="O193" s="3"/>
      <c r="P193" s="95"/>
      <c r="Q193" s="96"/>
      <c r="R193" s="49"/>
      <c r="S193" s="97"/>
      <c r="T193" s="98"/>
      <c r="U193" s="50"/>
      <c r="V193" s="50"/>
      <c r="W193" s="50"/>
      <c r="X193" s="50"/>
      <c r="Y193" s="50"/>
      <c r="Z193" s="99"/>
      <c r="AA193" s="3">
        <v>193</v>
      </c>
      <c r="AC193" s="3"/>
      <c r="AD193" s="107" t="e">
        <f>REPLACE(INDEX(GroupVertices[Group], MATCH(Vertices[[#This Row],[Vertex]],GroupVertices[Vertex],0)),1,1,"")</f>
        <v>#N/A</v>
      </c>
      <c r="AE193" s="2"/>
      <c r="AI193" s="3"/>
    </row>
    <row r="194" spans="2:35" x14ac:dyDescent="0.25">
      <c r="B194" s="3"/>
      <c r="C194" s="3"/>
      <c r="D194" s="6"/>
      <c r="E194" s="2"/>
      <c r="F194" s="3"/>
      <c r="G194" s="51"/>
      <c r="H194" s="1"/>
      <c r="I194" s="3"/>
      <c r="K194" s="1"/>
      <c r="L194" s="6"/>
      <c r="M194" s="94"/>
      <c r="N194" s="94"/>
      <c r="O194" s="3"/>
      <c r="P194" s="95"/>
      <c r="Q194" s="96"/>
      <c r="R194" s="49"/>
      <c r="S194" s="97"/>
      <c r="T194" s="98"/>
      <c r="U194" s="50"/>
      <c r="V194" s="50"/>
      <c r="W194" s="50"/>
      <c r="X194" s="50"/>
      <c r="Y194" s="50"/>
      <c r="Z194" s="99"/>
      <c r="AA194" s="3">
        <v>194</v>
      </c>
      <c r="AC194" s="3"/>
      <c r="AD194" s="107" t="e">
        <f>REPLACE(INDEX(GroupVertices[Group], MATCH(Vertices[[#This Row],[Vertex]],GroupVertices[Vertex],0)),1,1,"")</f>
        <v>#N/A</v>
      </c>
      <c r="AE194" s="2"/>
      <c r="AI194" s="3"/>
    </row>
    <row r="195" spans="2:35" x14ac:dyDescent="0.25">
      <c r="B195" s="3"/>
      <c r="C195" s="3"/>
      <c r="D195" s="6"/>
      <c r="E195" s="2"/>
      <c r="F195" s="3"/>
      <c r="G195" s="51"/>
      <c r="H195" s="1"/>
      <c r="I195" s="3"/>
      <c r="K195" s="1"/>
      <c r="L195" s="6"/>
      <c r="M195" s="94"/>
      <c r="N195" s="94"/>
      <c r="O195" s="3"/>
      <c r="P195" s="95"/>
      <c r="Q195" s="96"/>
      <c r="R195" s="49"/>
      <c r="S195" s="97"/>
      <c r="T195" s="98"/>
      <c r="U195" s="50"/>
      <c r="V195" s="50"/>
      <c r="W195" s="50"/>
      <c r="X195" s="50"/>
      <c r="Y195" s="50"/>
      <c r="Z195" s="99"/>
      <c r="AA195" s="3">
        <v>195</v>
      </c>
      <c r="AC195" s="3"/>
      <c r="AD195" s="107" t="e">
        <f>REPLACE(INDEX(GroupVertices[Group], MATCH(Vertices[[#This Row],[Vertex]],GroupVertices[Vertex],0)),1,1,"")</f>
        <v>#N/A</v>
      </c>
      <c r="AE195" s="2"/>
      <c r="AI195" s="3"/>
    </row>
    <row r="196" spans="2:35" x14ac:dyDescent="0.25">
      <c r="B196" s="3"/>
      <c r="C196" s="3"/>
      <c r="D196" s="6"/>
      <c r="E196" s="2"/>
      <c r="F196" s="3"/>
      <c r="G196" s="51"/>
      <c r="H196" s="1"/>
      <c r="I196" s="3"/>
      <c r="K196" s="1"/>
      <c r="L196" s="6"/>
      <c r="M196" s="94"/>
      <c r="N196" s="94"/>
      <c r="O196" s="3"/>
      <c r="P196" s="95"/>
      <c r="Q196" s="96"/>
      <c r="R196" s="49"/>
      <c r="S196" s="97"/>
      <c r="T196" s="98"/>
      <c r="U196" s="50"/>
      <c r="V196" s="50"/>
      <c r="W196" s="50"/>
      <c r="X196" s="50"/>
      <c r="Y196" s="50"/>
      <c r="Z196" s="99"/>
      <c r="AA196" s="3">
        <v>196</v>
      </c>
      <c r="AC196" s="3"/>
      <c r="AD196" s="107" t="e">
        <f>REPLACE(INDEX(GroupVertices[Group], MATCH(Vertices[[#This Row],[Vertex]],GroupVertices[Vertex],0)),1,1,"")</f>
        <v>#N/A</v>
      </c>
      <c r="AE196" s="2"/>
      <c r="AI196" s="3"/>
    </row>
    <row r="197" spans="2:35" x14ac:dyDescent="0.25">
      <c r="B197" s="3"/>
      <c r="C197" s="3"/>
      <c r="D197" s="6"/>
      <c r="E197" s="2"/>
      <c r="F197" s="3"/>
      <c r="G197" s="51"/>
      <c r="H197" s="1"/>
      <c r="I197" s="3"/>
      <c r="K197" s="1"/>
      <c r="L197" s="6"/>
      <c r="M197" s="94"/>
      <c r="N197" s="94"/>
      <c r="O197" s="3"/>
      <c r="P197" s="95"/>
      <c r="Q197" s="96"/>
      <c r="R197" s="49"/>
      <c r="S197" s="97"/>
      <c r="T197" s="98"/>
      <c r="U197" s="50"/>
      <c r="V197" s="50"/>
      <c r="W197" s="50"/>
      <c r="X197" s="50"/>
      <c r="Y197" s="50"/>
      <c r="Z197" s="99"/>
      <c r="AA197" s="3">
        <v>197</v>
      </c>
      <c r="AC197" s="3"/>
      <c r="AD197" s="107" t="e">
        <f>REPLACE(INDEX(GroupVertices[Group], MATCH(Vertices[[#This Row],[Vertex]],GroupVertices[Vertex],0)),1,1,"")</f>
        <v>#N/A</v>
      </c>
      <c r="AE197" s="2"/>
      <c r="AI197" s="3"/>
    </row>
    <row r="198" spans="2:35" x14ac:dyDescent="0.25">
      <c r="B198" s="3"/>
      <c r="C198" s="3"/>
      <c r="D198" s="6"/>
      <c r="E198" s="2"/>
      <c r="F198" s="3"/>
      <c r="G198" s="51"/>
      <c r="H198" s="1"/>
      <c r="I198" s="3"/>
      <c r="K198" s="1"/>
      <c r="L198" s="6"/>
      <c r="M198" s="94"/>
      <c r="N198" s="94"/>
      <c r="O198" s="3"/>
      <c r="P198" s="95"/>
      <c r="Q198" s="96"/>
      <c r="R198" s="49"/>
      <c r="S198" s="97"/>
      <c r="T198" s="98"/>
      <c r="U198" s="50"/>
      <c r="V198" s="50"/>
      <c r="W198" s="50"/>
      <c r="X198" s="50"/>
      <c r="Y198" s="50"/>
      <c r="Z198" s="99"/>
      <c r="AA198" s="3">
        <v>198</v>
      </c>
      <c r="AC198" s="3"/>
      <c r="AD198" s="107" t="e">
        <f>REPLACE(INDEX(GroupVertices[Group], MATCH(Vertices[[#This Row],[Vertex]],GroupVertices[Vertex],0)),1,1,"")</f>
        <v>#N/A</v>
      </c>
      <c r="AE198" s="2"/>
      <c r="AI198" s="3"/>
    </row>
    <row r="199" spans="2:35" x14ac:dyDescent="0.25">
      <c r="B199" s="3"/>
      <c r="C199" s="3"/>
      <c r="D199" s="6"/>
      <c r="E199" s="2"/>
      <c r="F199" s="3"/>
      <c r="G199" s="51"/>
      <c r="H199" s="1"/>
      <c r="I199" s="3"/>
      <c r="K199" s="1"/>
      <c r="L199" s="6"/>
      <c r="M199" s="94"/>
      <c r="N199" s="94"/>
      <c r="O199" s="3"/>
      <c r="P199" s="95"/>
      <c r="Q199" s="96"/>
      <c r="R199" s="49"/>
      <c r="S199" s="97"/>
      <c r="T199" s="98"/>
      <c r="U199" s="50"/>
      <c r="V199" s="50"/>
      <c r="W199" s="50"/>
      <c r="X199" s="50"/>
      <c r="Y199" s="50"/>
      <c r="Z199" s="99"/>
      <c r="AA199" s="3">
        <v>199</v>
      </c>
      <c r="AC199" s="3"/>
      <c r="AD199" s="107" t="e">
        <f>REPLACE(INDEX(GroupVertices[Group], MATCH(Vertices[[#This Row],[Vertex]],GroupVertices[Vertex],0)),1,1,"")</f>
        <v>#N/A</v>
      </c>
      <c r="AE199" s="2"/>
      <c r="AI199" s="3"/>
    </row>
    <row r="200" spans="2:35" x14ac:dyDescent="0.25">
      <c r="B200" s="3"/>
      <c r="C200" s="3"/>
      <c r="D200" s="6"/>
      <c r="E200" s="2"/>
      <c r="F200" s="3"/>
      <c r="G200" s="51"/>
      <c r="H200" s="1"/>
      <c r="I200" s="3"/>
      <c r="K200" s="1"/>
      <c r="L200" s="6"/>
      <c r="M200" s="94"/>
      <c r="N200" s="94"/>
      <c r="O200" s="3"/>
      <c r="P200" s="95"/>
      <c r="Q200" s="96"/>
      <c r="R200" s="49"/>
      <c r="S200" s="97"/>
      <c r="T200" s="98"/>
      <c r="U200" s="50"/>
      <c r="V200" s="50"/>
      <c r="W200" s="50"/>
      <c r="X200" s="50"/>
      <c r="Y200" s="50"/>
      <c r="Z200" s="99"/>
      <c r="AA200" s="3">
        <v>200</v>
      </c>
      <c r="AC200" s="3"/>
      <c r="AD200" s="107" t="e">
        <f>REPLACE(INDEX(GroupVertices[Group], MATCH(Vertices[[#This Row],[Vertex]],GroupVertices[Vertex],0)),1,1,"")</f>
        <v>#N/A</v>
      </c>
      <c r="AE200" s="2"/>
      <c r="AI200" s="3"/>
    </row>
    <row r="201" spans="2:35" x14ac:dyDescent="0.25">
      <c r="B201" s="3"/>
      <c r="C201" s="3"/>
      <c r="D201" s="6"/>
      <c r="E201" s="2"/>
      <c r="F201" s="3"/>
      <c r="G201" s="51"/>
      <c r="H201" s="1"/>
      <c r="I201" s="3"/>
      <c r="K201" s="1"/>
      <c r="L201" s="6"/>
      <c r="M201" s="94"/>
      <c r="N201" s="94"/>
      <c r="O201" s="3"/>
      <c r="P201" s="95"/>
      <c r="Q201" s="96"/>
      <c r="R201" s="49"/>
      <c r="S201" s="97"/>
      <c r="T201" s="98"/>
      <c r="U201" s="50"/>
      <c r="V201" s="50"/>
      <c r="W201" s="50"/>
      <c r="X201" s="50"/>
      <c r="Y201" s="50"/>
      <c r="Z201" s="99"/>
      <c r="AA201" s="3">
        <v>201</v>
      </c>
      <c r="AC201" s="3"/>
      <c r="AD201" s="107" t="e">
        <f>REPLACE(INDEX(GroupVertices[Group], MATCH(Vertices[[#This Row],[Vertex]],GroupVertices[Vertex],0)),1,1,"")</f>
        <v>#N/A</v>
      </c>
      <c r="AE201" s="2"/>
      <c r="AI201" s="3"/>
    </row>
    <row r="202" spans="2:35" x14ac:dyDescent="0.25">
      <c r="B202" s="3"/>
      <c r="C202" s="3"/>
      <c r="D202" s="6"/>
      <c r="E202" s="2"/>
      <c r="F202" s="3"/>
      <c r="G202" s="51"/>
      <c r="H202" s="1"/>
      <c r="I202" s="3"/>
      <c r="K202" s="1"/>
      <c r="L202" s="6"/>
      <c r="M202" s="94"/>
      <c r="N202" s="94"/>
      <c r="O202" s="3"/>
      <c r="P202" s="95"/>
      <c r="Q202" s="96"/>
      <c r="R202" s="49"/>
      <c r="S202" s="97"/>
      <c r="T202" s="98"/>
      <c r="U202" s="50"/>
      <c r="V202" s="50"/>
      <c r="W202" s="50"/>
      <c r="X202" s="50"/>
      <c r="Y202" s="50"/>
      <c r="Z202" s="99"/>
      <c r="AA202" s="3">
        <v>202</v>
      </c>
      <c r="AC202" s="3"/>
      <c r="AD202" s="107" t="e">
        <f>REPLACE(INDEX(GroupVertices[Group], MATCH(Vertices[[#This Row],[Vertex]],GroupVertices[Vertex],0)),1,1,"")</f>
        <v>#N/A</v>
      </c>
      <c r="AE202" s="2"/>
      <c r="AI202" s="3"/>
    </row>
    <row r="203" spans="2:35" x14ac:dyDescent="0.25">
      <c r="B203" s="3"/>
      <c r="C203" s="3"/>
      <c r="D203" s="6"/>
      <c r="E203" s="2"/>
      <c r="F203" s="3"/>
      <c r="G203" s="51"/>
      <c r="H203" s="1"/>
      <c r="I203" s="3"/>
      <c r="K203" s="1"/>
      <c r="L203" s="6"/>
      <c r="M203" s="94"/>
      <c r="N203" s="94"/>
      <c r="O203" s="3"/>
      <c r="P203" s="95"/>
      <c r="Q203" s="96"/>
      <c r="R203" s="49"/>
      <c r="S203" s="97"/>
      <c r="T203" s="98"/>
      <c r="U203" s="50"/>
      <c r="V203" s="50"/>
      <c r="W203" s="50"/>
      <c r="X203" s="50"/>
      <c r="Y203" s="50"/>
      <c r="Z203" s="99"/>
      <c r="AA203" s="3">
        <v>203</v>
      </c>
      <c r="AC203" s="3"/>
      <c r="AD203" s="107" t="e">
        <f>REPLACE(INDEX(GroupVertices[Group], MATCH(Vertices[[#This Row],[Vertex]],GroupVertices[Vertex],0)),1,1,"")</f>
        <v>#N/A</v>
      </c>
      <c r="AE203" s="2"/>
      <c r="AI203" s="3"/>
    </row>
    <row r="204" spans="2:35" x14ac:dyDescent="0.25">
      <c r="B204" s="3"/>
      <c r="C204" s="3"/>
      <c r="D204" s="6"/>
      <c r="E204" s="2"/>
      <c r="F204" s="3"/>
      <c r="G204" s="51"/>
      <c r="H204" s="1"/>
      <c r="I204" s="3"/>
      <c r="K204" s="1"/>
      <c r="L204" s="6"/>
      <c r="M204" s="94"/>
      <c r="N204" s="94"/>
      <c r="O204" s="3"/>
      <c r="P204" s="95"/>
      <c r="Q204" s="96"/>
      <c r="R204" s="49"/>
      <c r="S204" s="97"/>
      <c r="T204" s="98"/>
      <c r="U204" s="50"/>
      <c r="V204" s="50"/>
      <c r="W204" s="50"/>
      <c r="X204" s="50"/>
      <c r="Y204" s="50"/>
      <c r="Z204" s="99"/>
      <c r="AA204" s="3">
        <v>204</v>
      </c>
      <c r="AC204" s="3"/>
      <c r="AD204" s="107" t="e">
        <f>REPLACE(INDEX(GroupVertices[Group], MATCH(Vertices[[#This Row],[Vertex]],GroupVertices[Vertex],0)),1,1,"")</f>
        <v>#N/A</v>
      </c>
      <c r="AE204" s="2"/>
      <c r="AI204" s="3"/>
    </row>
    <row r="205" spans="2:35" x14ac:dyDescent="0.25">
      <c r="B205" s="3"/>
      <c r="C205" s="3"/>
      <c r="D205" s="6"/>
      <c r="E205" s="2"/>
      <c r="F205" s="3"/>
      <c r="G205" s="51"/>
      <c r="H205" s="1"/>
      <c r="I205" s="3"/>
      <c r="K205" s="1"/>
      <c r="L205" s="6"/>
      <c r="M205" s="94"/>
      <c r="N205" s="94"/>
      <c r="O205" s="3"/>
      <c r="P205" s="95"/>
      <c r="Q205" s="96"/>
      <c r="R205" s="49"/>
      <c r="S205" s="97"/>
      <c r="T205" s="98"/>
      <c r="U205" s="50"/>
      <c r="V205" s="50"/>
      <c r="W205" s="50"/>
      <c r="X205" s="50"/>
      <c r="Y205" s="50"/>
      <c r="Z205" s="99"/>
      <c r="AA205" s="3">
        <v>205</v>
      </c>
      <c r="AC205" s="3"/>
      <c r="AD205" s="107" t="e">
        <f>REPLACE(INDEX(GroupVertices[Group], MATCH(Vertices[[#This Row],[Vertex]],GroupVertices[Vertex],0)),1,1,"")</f>
        <v>#N/A</v>
      </c>
      <c r="AE205" s="2"/>
      <c r="AI205" s="3"/>
    </row>
    <row r="206" spans="2:35" x14ac:dyDescent="0.25">
      <c r="B206" s="3"/>
      <c r="C206" s="3"/>
      <c r="D206" s="6"/>
      <c r="E206" s="2"/>
      <c r="F206" s="3"/>
      <c r="G206" s="51"/>
      <c r="H206" s="1"/>
      <c r="I206" s="3"/>
      <c r="K206" s="1"/>
      <c r="L206" s="6"/>
      <c r="M206" s="94"/>
      <c r="N206" s="94"/>
      <c r="O206" s="3"/>
      <c r="P206" s="95"/>
      <c r="Q206" s="96"/>
      <c r="R206" s="49"/>
      <c r="S206" s="97"/>
      <c r="T206" s="98"/>
      <c r="U206" s="50"/>
      <c r="V206" s="50"/>
      <c r="W206" s="50"/>
      <c r="X206" s="50"/>
      <c r="Y206" s="50"/>
      <c r="Z206" s="99"/>
      <c r="AA206" s="3">
        <v>206</v>
      </c>
      <c r="AC206" s="3"/>
      <c r="AD206" s="107" t="e">
        <f>REPLACE(INDEX(GroupVertices[Group], MATCH(Vertices[[#This Row],[Vertex]],GroupVertices[Vertex],0)),1,1,"")</f>
        <v>#N/A</v>
      </c>
      <c r="AE206" s="2"/>
      <c r="AI206" s="3"/>
    </row>
    <row r="207" spans="2:35" x14ac:dyDescent="0.25">
      <c r="B207" s="3"/>
      <c r="C207" s="3"/>
      <c r="D207" s="6"/>
      <c r="E207" s="2"/>
      <c r="F207" s="3"/>
      <c r="G207" s="51"/>
      <c r="H207" s="1"/>
      <c r="I207" s="3"/>
      <c r="K207" s="1"/>
      <c r="L207" s="6"/>
      <c r="M207" s="94"/>
      <c r="N207" s="94"/>
      <c r="O207" s="3"/>
      <c r="P207" s="95"/>
      <c r="Q207" s="96"/>
      <c r="R207" s="49"/>
      <c r="S207" s="97"/>
      <c r="T207" s="98"/>
      <c r="U207" s="50"/>
      <c r="V207" s="50"/>
      <c r="W207" s="50"/>
      <c r="X207" s="50"/>
      <c r="Y207" s="50"/>
      <c r="Z207" s="99"/>
      <c r="AA207" s="3">
        <v>207</v>
      </c>
      <c r="AC207" s="3"/>
      <c r="AD207" s="107" t="e">
        <f>REPLACE(INDEX(GroupVertices[Group], MATCH(Vertices[[#This Row],[Vertex]],GroupVertices[Vertex],0)),1,1,"")</f>
        <v>#N/A</v>
      </c>
      <c r="AE207" s="2"/>
      <c r="AI207" s="3"/>
    </row>
    <row r="208" spans="2:35" x14ac:dyDescent="0.25">
      <c r="B208" s="3"/>
      <c r="C208" s="3"/>
      <c r="D208" s="6"/>
      <c r="E208" s="2"/>
      <c r="F208" s="3"/>
      <c r="G208" s="51"/>
      <c r="H208" s="1"/>
      <c r="I208" s="3"/>
      <c r="K208" s="1"/>
      <c r="L208" s="6"/>
      <c r="M208" s="94"/>
      <c r="N208" s="94"/>
      <c r="O208" s="3"/>
      <c r="P208" s="95"/>
      <c r="Q208" s="96"/>
      <c r="R208" s="49"/>
      <c r="S208" s="97"/>
      <c r="T208" s="98"/>
      <c r="U208" s="50"/>
      <c r="V208" s="50"/>
      <c r="W208" s="50"/>
      <c r="X208" s="50"/>
      <c r="Y208" s="50"/>
      <c r="Z208" s="99"/>
      <c r="AA208" s="3">
        <v>208</v>
      </c>
      <c r="AC208" s="3"/>
      <c r="AD208" s="107" t="e">
        <f>REPLACE(INDEX(GroupVertices[Group], MATCH(Vertices[[#This Row],[Vertex]],GroupVertices[Vertex],0)),1,1,"")</f>
        <v>#N/A</v>
      </c>
      <c r="AE208" s="2"/>
      <c r="AI208" s="3"/>
    </row>
    <row r="209" spans="2:35" x14ac:dyDescent="0.25">
      <c r="B209" s="3"/>
      <c r="C209" s="3"/>
      <c r="D209" s="6"/>
      <c r="E209" s="2"/>
      <c r="F209" s="3"/>
      <c r="G209" s="51"/>
      <c r="H209" s="1"/>
      <c r="I209" s="3"/>
      <c r="K209" s="1"/>
      <c r="L209" s="6"/>
      <c r="M209" s="94"/>
      <c r="N209" s="94"/>
      <c r="O209" s="3"/>
      <c r="P209" s="95"/>
      <c r="Q209" s="96"/>
      <c r="R209" s="49"/>
      <c r="S209" s="97"/>
      <c r="T209" s="98"/>
      <c r="U209" s="50"/>
      <c r="V209" s="50"/>
      <c r="W209" s="50"/>
      <c r="X209" s="50"/>
      <c r="Y209" s="50"/>
      <c r="Z209" s="99"/>
      <c r="AA209" s="3">
        <v>209</v>
      </c>
      <c r="AC209" s="3"/>
      <c r="AD209" s="107" t="e">
        <f>REPLACE(INDEX(GroupVertices[Group], MATCH(Vertices[[#This Row],[Vertex]],GroupVertices[Vertex],0)),1,1,"")</f>
        <v>#N/A</v>
      </c>
      <c r="AE209" s="2"/>
      <c r="AI209" s="3"/>
    </row>
    <row r="210" spans="2:35" x14ac:dyDescent="0.25">
      <c r="B210" s="3"/>
      <c r="C210" s="3"/>
      <c r="D210" s="6"/>
      <c r="E210" s="2"/>
      <c r="F210" s="3"/>
      <c r="G210" s="51"/>
      <c r="H210" s="1"/>
      <c r="I210" s="3"/>
      <c r="K210" s="1"/>
      <c r="L210" s="6"/>
      <c r="M210" s="94"/>
      <c r="N210" s="94"/>
      <c r="O210" s="3"/>
      <c r="P210" s="95"/>
      <c r="Q210" s="96"/>
      <c r="R210" s="49"/>
      <c r="S210" s="97"/>
      <c r="T210" s="98"/>
      <c r="U210" s="50"/>
      <c r="V210" s="50"/>
      <c r="W210" s="50"/>
      <c r="X210" s="50"/>
      <c r="Y210" s="50"/>
      <c r="Z210" s="99"/>
      <c r="AA210" s="3">
        <v>210</v>
      </c>
      <c r="AC210" s="3"/>
      <c r="AD210" s="107" t="e">
        <f>REPLACE(INDEX(GroupVertices[Group], MATCH(Vertices[[#This Row],[Vertex]],GroupVertices[Vertex],0)),1,1,"")</f>
        <v>#N/A</v>
      </c>
      <c r="AE210" s="2"/>
      <c r="AI210" s="3"/>
    </row>
    <row r="211" spans="2:35" x14ac:dyDescent="0.25">
      <c r="B211" s="3"/>
      <c r="C211" s="3"/>
      <c r="D211" s="6"/>
      <c r="E211" s="2"/>
      <c r="F211" s="3"/>
      <c r="G211" s="51"/>
      <c r="H211" s="1"/>
      <c r="I211" s="3"/>
      <c r="K211" s="1"/>
      <c r="L211" s="6"/>
      <c r="M211" s="94"/>
      <c r="N211" s="94"/>
      <c r="O211" s="3"/>
      <c r="P211" s="95"/>
      <c r="Q211" s="96"/>
      <c r="R211" s="49"/>
      <c r="S211" s="97"/>
      <c r="T211" s="98"/>
      <c r="U211" s="50"/>
      <c r="V211" s="50"/>
      <c r="W211" s="50"/>
      <c r="X211" s="50"/>
      <c r="Y211" s="50"/>
      <c r="Z211" s="99"/>
      <c r="AA211" s="3">
        <v>211</v>
      </c>
      <c r="AC211" s="3"/>
      <c r="AD211" s="107" t="e">
        <f>REPLACE(INDEX(GroupVertices[Group], MATCH(Vertices[[#This Row],[Vertex]],GroupVertices[Vertex],0)),1,1,"")</f>
        <v>#N/A</v>
      </c>
      <c r="AE211" s="2"/>
      <c r="AI211" s="3"/>
    </row>
    <row r="212" spans="2:35" x14ac:dyDescent="0.25">
      <c r="B212" s="3"/>
      <c r="C212" s="3"/>
      <c r="D212" s="6"/>
      <c r="E212" s="2"/>
      <c r="F212" s="3"/>
      <c r="G212" s="51"/>
      <c r="H212" s="1"/>
      <c r="I212" s="3"/>
      <c r="K212" s="1"/>
      <c r="L212" s="6"/>
      <c r="M212" s="94"/>
      <c r="N212" s="94"/>
      <c r="O212" s="3"/>
      <c r="P212" s="95"/>
      <c r="Q212" s="96"/>
      <c r="R212" s="49"/>
      <c r="S212" s="97"/>
      <c r="T212" s="98"/>
      <c r="U212" s="50"/>
      <c r="V212" s="50"/>
      <c r="W212" s="50"/>
      <c r="X212" s="50"/>
      <c r="Y212" s="50"/>
      <c r="Z212" s="99"/>
      <c r="AA212" s="3">
        <v>212</v>
      </c>
      <c r="AC212" s="3"/>
      <c r="AD212" s="107" t="e">
        <f>REPLACE(INDEX(GroupVertices[Group], MATCH(Vertices[[#This Row],[Vertex]],GroupVertices[Vertex],0)),1,1,"")</f>
        <v>#N/A</v>
      </c>
      <c r="AE212" s="2"/>
      <c r="AI212" s="3"/>
    </row>
    <row r="213" spans="2:35" x14ac:dyDescent="0.25">
      <c r="B213" s="3"/>
      <c r="C213" s="3"/>
      <c r="D213" s="6"/>
      <c r="E213" s="2"/>
      <c r="F213" s="3"/>
      <c r="G213" s="51"/>
      <c r="H213" s="1"/>
      <c r="I213" s="3"/>
      <c r="K213" s="1"/>
      <c r="L213" s="6"/>
      <c r="M213" s="94"/>
      <c r="N213" s="94"/>
      <c r="O213" s="3"/>
      <c r="P213" s="95"/>
      <c r="Q213" s="96"/>
      <c r="R213" s="49"/>
      <c r="S213" s="97"/>
      <c r="T213" s="98"/>
      <c r="U213" s="50"/>
      <c r="V213" s="50"/>
      <c r="W213" s="50"/>
      <c r="X213" s="50"/>
      <c r="Y213" s="50"/>
      <c r="Z213" s="99"/>
      <c r="AA213" s="3">
        <v>213</v>
      </c>
      <c r="AC213" s="3"/>
      <c r="AD213" s="107" t="e">
        <f>REPLACE(INDEX(GroupVertices[Group], MATCH(Vertices[[#This Row],[Vertex]],GroupVertices[Vertex],0)),1,1,"")</f>
        <v>#N/A</v>
      </c>
      <c r="AE213" s="2"/>
      <c r="AI213" s="3"/>
    </row>
    <row r="214" spans="2:35" x14ac:dyDescent="0.25">
      <c r="B214" s="3"/>
      <c r="C214" s="3"/>
      <c r="D214" s="6"/>
      <c r="E214" s="2"/>
      <c r="F214" s="3"/>
      <c r="G214" s="51"/>
      <c r="H214" s="1"/>
      <c r="I214" s="3"/>
      <c r="K214" s="1"/>
      <c r="L214" s="6"/>
      <c r="M214" s="94"/>
      <c r="N214" s="94"/>
      <c r="O214" s="3"/>
      <c r="P214" s="95"/>
      <c r="Q214" s="96"/>
      <c r="R214" s="49"/>
      <c r="S214" s="97"/>
      <c r="T214" s="98"/>
      <c r="U214" s="50"/>
      <c r="V214" s="50"/>
      <c r="W214" s="50"/>
      <c r="X214" s="50"/>
      <c r="Y214" s="50"/>
      <c r="Z214" s="99"/>
      <c r="AA214" s="3">
        <v>214</v>
      </c>
      <c r="AC214" s="3"/>
      <c r="AD214" s="107" t="e">
        <f>REPLACE(INDEX(GroupVertices[Group], MATCH(Vertices[[#This Row],[Vertex]],GroupVertices[Vertex],0)),1,1,"")</f>
        <v>#N/A</v>
      </c>
      <c r="AE214" s="2"/>
      <c r="AI214" s="3"/>
    </row>
    <row r="215" spans="2:35" x14ac:dyDescent="0.25">
      <c r="B215" s="3"/>
      <c r="C215" s="3"/>
      <c r="D215" s="6"/>
      <c r="E215" s="2"/>
      <c r="F215" s="3"/>
      <c r="G215" s="3"/>
      <c r="H215" s="1"/>
      <c r="I215" s="3"/>
      <c r="K215" s="1"/>
      <c r="L215" s="6"/>
      <c r="M215" s="94"/>
      <c r="N215" s="94"/>
      <c r="O215" s="3"/>
      <c r="P215" s="95"/>
      <c r="Q215" s="96"/>
      <c r="R215" s="49"/>
      <c r="S215" s="110"/>
      <c r="T215" s="111"/>
      <c r="U215" s="50"/>
      <c r="V215" s="50"/>
      <c r="W215" s="50"/>
      <c r="X215" s="50"/>
      <c r="Y215" s="50"/>
      <c r="Z215" s="99"/>
      <c r="AA215" s="3">
        <v>215</v>
      </c>
      <c r="AC215" s="3"/>
      <c r="AD215" s="107" t="e">
        <f>REPLACE(INDEX(GroupVertices[Group], MATCH(Vertices[[#This Row],[Vertex]],GroupVertices[Vertex],0)),1,1,"")</f>
        <v>#N/A</v>
      </c>
    </row>
    <row r="216" spans="2:35" x14ac:dyDescent="0.25">
      <c r="B216" s="3"/>
      <c r="C216" s="3"/>
      <c r="D216" s="6"/>
      <c r="E216" s="2"/>
      <c r="F216" s="3"/>
      <c r="G216" s="3"/>
      <c r="H216" s="1"/>
      <c r="I216" s="3"/>
      <c r="K216" s="1"/>
      <c r="L216" s="6"/>
      <c r="M216" s="94"/>
      <c r="N216" s="94"/>
      <c r="O216" s="3"/>
      <c r="P216" s="95"/>
      <c r="Q216" s="96"/>
      <c r="R216" s="49"/>
      <c r="S216" s="110"/>
      <c r="T216" s="111"/>
      <c r="U216" s="50"/>
      <c r="V216" s="50"/>
      <c r="W216" s="50"/>
      <c r="X216" s="50"/>
      <c r="Y216" s="50"/>
      <c r="Z216" s="99"/>
      <c r="AA216" s="3">
        <v>216</v>
      </c>
      <c r="AC216" s="3"/>
      <c r="AD216" s="107" t="e">
        <f>REPLACE(INDEX(GroupVertices[Group], MATCH(Vertices[[#This Row],[Vertex]],GroupVertices[Vertex],0)),1,1,"")</f>
        <v>#N/A</v>
      </c>
    </row>
    <row r="217" spans="2:35" x14ac:dyDescent="0.25">
      <c r="B217" s="3"/>
      <c r="C217" s="3"/>
      <c r="D217" s="6"/>
      <c r="E217" s="2"/>
      <c r="F217" s="3"/>
      <c r="G217" s="3"/>
      <c r="H217" s="1"/>
      <c r="I217" s="3"/>
      <c r="K217" s="1"/>
      <c r="L217" s="6"/>
      <c r="M217" s="94"/>
      <c r="N217" s="94"/>
      <c r="O217" s="3"/>
      <c r="P217" s="95"/>
      <c r="Q217" s="96"/>
      <c r="R217" s="49"/>
      <c r="S217" s="110"/>
      <c r="T217" s="111"/>
      <c r="U217" s="50"/>
      <c r="V217" s="50"/>
      <c r="W217" s="50"/>
      <c r="X217" s="50"/>
      <c r="Y217" s="50"/>
      <c r="Z217" s="99"/>
      <c r="AA217" s="3">
        <v>217</v>
      </c>
      <c r="AC217" s="3"/>
      <c r="AD217" s="107" t="e">
        <f>REPLACE(INDEX(GroupVertices[Group], MATCH(Vertices[[#This Row],[Vertex]],GroupVertices[Vertex],0)),1,1,"")</f>
        <v>#N/A</v>
      </c>
    </row>
    <row r="218" spans="2:35" x14ac:dyDescent="0.25">
      <c r="B218" s="3"/>
      <c r="C218" s="3"/>
      <c r="D218" s="6"/>
      <c r="E218" s="2"/>
      <c r="F218" s="3"/>
      <c r="G218" s="3"/>
      <c r="H218" s="1"/>
      <c r="I218" s="3"/>
      <c r="K218" s="1"/>
      <c r="L218" s="6"/>
      <c r="M218" s="94"/>
      <c r="N218" s="94"/>
      <c r="O218" s="3"/>
      <c r="P218" s="95"/>
      <c r="Q218" s="96"/>
      <c r="R218" s="49"/>
      <c r="S218" s="110"/>
      <c r="T218" s="111"/>
      <c r="U218" s="50"/>
      <c r="V218" s="50"/>
      <c r="W218" s="50"/>
      <c r="X218" s="50"/>
      <c r="Y218" s="50"/>
      <c r="Z218" s="99"/>
      <c r="AA218" s="3">
        <v>218</v>
      </c>
      <c r="AC218" s="3"/>
      <c r="AD218" s="107" t="e">
        <f>REPLACE(INDEX(GroupVertices[Group], MATCH(Vertices[[#This Row],[Vertex]],GroupVertices[Vertex],0)),1,1,"")</f>
        <v>#N/A</v>
      </c>
    </row>
    <row r="219" spans="2:35" x14ac:dyDescent="0.25">
      <c r="B219" s="3"/>
      <c r="C219" s="3"/>
      <c r="D219" s="6"/>
      <c r="E219" s="2"/>
      <c r="F219" s="3"/>
      <c r="G219" s="3"/>
      <c r="H219" s="1"/>
      <c r="I219" s="3"/>
      <c r="K219" s="1"/>
      <c r="L219" s="6"/>
      <c r="M219" s="94"/>
      <c r="N219" s="94"/>
      <c r="O219" s="3"/>
      <c r="P219" s="95"/>
      <c r="Q219" s="96"/>
      <c r="R219" s="49"/>
      <c r="S219" s="110"/>
      <c r="T219" s="111"/>
      <c r="U219" s="50"/>
      <c r="V219" s="50"/>
      <c r="W219" s="50"/>
      <c r="X219" s="50"/>
      <c r="Y219" s="50"/>
      <c r="Z219" s="99"/>
      <c r="AA219" s="3">
        <v>219</v>
      </c>
      <c r="AC219" s="3"/>
      <c r="AD219" s="107" t="e">
        <f>REPLACE(INDEX(GroupVertices[Group], MATCH(Vertices[[#This Row],[Vertex]],GroupVertices[Vertex],0)),1,1,"")</f>
        <v>#N/A</v>
      </c>
    </row>
    <row r="220" spans="2:35" x14ac:dyDescent="0.25">
      <c r="B220" s="3"/>
      <c r="C220" s="3"/>
      <c r="D220" s="6"/>
      <c r="E220" s="2"/>
      <c r="F220" s="3"/>
      <c r="G220" s="3"/>
      <c r="H220" s="1"/>
      <c r="I220" s="3"/>
      <c r="K220" s="1"/>
      <c r="L220" s="6"/>
      <c r="M220" s="94"/>
      <c r="N220" s="94"/>
      <c r="O220" s="3"/>
      <c r="P220" s="95"/>
      <c r="Q220" s="96"/>
      <c r="R220" s="49"/>
      <c r="S220" s="110"/>
      <c r="T220" s="111"/>
      <c r="U220" s="50"/>
      <c r="V220" s="50"/>
      <c r="W220" s="50"/>
      <c r="X220" s="50"/>
      <c r="Y220" s="50"/>
      <c r="Z220" s="99"/>
      <c r="AA220" s="3">
        <v>220</v>
      </c>
      <c r="AC220" s="3"/>
      <c r="AD220" s="107" t="e">
        <f>REPLACE(INDEX(GroupVertices[Group], MATCH(Vertices[[#This Row],[Vertex]],GroupVertices[Vertex],0)),1,1,"")</f>
        <v>#N/A</v>
      </c>
    </row>
    <row r="221" spans="2:35" x14ac:dyDescent="0.25">
      <c r="B221" s="3"/>
      <c r="C221" s="3"/>
      <c r="D221" s="6"/>
      <c r="E221" s="2"/>
      <c r="F221" s="3"/>
      <c r="G221" s="3"/>
      <c r="H221" s="1"/>
      <c r="I221" s="3"/>
      <c r="K221" s="1"/>
      <c r="L221" s="6"/>
      <c r="M221" s="94"/>
      <c r="N221" s="94"/>
      <c r="O221" s="3"/>
      <c r="P221" s="95"/>
      <c r="Q221" s="96"/>
      <c r="R221" s="49"/>
      <c r="S221" s="110"/>
      <c r="T221" s="111"/>
      <c r="U221" s="50"/>
      <c r="V221" s="50"/>
      <c r="W221" s="50"/>
      <c r="X221" s="50"/>
      <c r="Y221" s="50"/>
      <c r="Z221" s="99"/>
      <c r="AA221" s="3">
        <v>221</v>
      </c>
      <c r="AC221" s="3"/>
      <c r="AD221" s="107" t="e">
        <f>REPLACE(INDEX(GroupVertices[Group], MATCH(Vertices[[#This Row],[Vertex]],GroupVertices[Vertex],0)),1,1,"")</f>
        <v>#N/A</v>
      </c>
    </row>
    <row r="222" spans="2:35" x14ac:dyDescent="0.25">
      <c r="B222" s="3"/>
      <c r="C222" s="3"/>
      <c r="D222" s="6"/>
      <c r="E222" s="2"/>
      <c r="F222" s="3"/>
      <c r="G222" s="3"/>
      <c r="H222" s="1"/>
      <c r="I222" s="3"/>
      <c r="K222" s="1"/>
      <c r="L222" s="6"/>
      <c r="M222" s="94"/>
      <c r="N222" s="94"/>
      <c r="O222" s="3"/>
      <c r="P222" s="95"/>
      <c r="Q222" s="96"/>
      <c r="R222" s="49"/>
      <c r="S222" s="110"/>
      <c r="T222" s="111"/>
      <c r="U222" s="50"/>
      <c r="V222" s="50"/>
      <c r="W222" s="50"/>
      <c r="X222" s="50"/>
      <c r="Y222" s="50"/>
      <c r="Z222" s="99"/>
      <c r="AA222" s="3">
        <v>222</v>
      </c>
      <c r="AC222" s="3"/>
      <c r="AD222" s="107" t="e">
        <f>REPLACE(INDEX(GroupVertices[Group], MATCH(Vertices[[#This Row],[Vertex]],GroupVertices[Vertex],0)),1,1,"")</f>
        <v>#N/A</v>
      </c>
    </row>
    <row r="223" spans="2:35" x14ac:dyDescent="0.25">
      <c r="B223" s="3"/>
      <c r="C223" s="3"/>
      <c r="D223" s="6"/>
      <c r="E223" s="2"/>
      <c r="F223" s="3"/>
      <c r="G223" s="3"/>
      <c r="H223" s="1"/>
      <c r="I223" s="3"/>
      <c r="K223" s="1"/>
      <c r="L223" s="6"/>
      <c r="M223" s="94"/>
      <c r="N223" s="94"/>
      <c r="O223" s="3"/>
      <c r="P223" s="95"/>
      <c r="Q223" s="96"/>
      <c r="R223" s="49"/>
      <c r="S223" s="110"/>
      <c r="T223" s="111"/>
      <c r="U223" s="50"/>
      <c r="V223" s="50"/>
      <c r="W223" s="50"/>
      <c r="X223" s="50"/>
      <c r="Y223" s="50"/>
      <c r="Z223" s="99"/>
      <c r="AA223" s="3">
        <v>223</v>
      </c>
      <c r="AC223" s="3"/>
      <c r="AD223" s="107" t="e">
        <f>REPLACE(INDEX(GroupVertices[Group], MATCH(Vertices[[#This Row],[Vertex]],GroupVertices[Vertex],0)),1,1,"")</f>
        <v>#N/A</v>
      </c>
    </row>
    <row r="224" spans="2:35" x14ac:dyDescent="0.25">
      <c r="B224" s="3"/>
      <c r="C224" s="3"/>
      <c r="D224" s="6"/>
      <c r="E224" s="2"/>
      <c r="F224" s="3"/>
      <c r="G224" s="3"/>
      <c r="H224" s="1"/>
      <c r="I224" s="3"/>
      <c r="K224" s="1"/>
      <c r="L224" s="6"/>
      <c r="M224" s="94"/>
      <c r="N224" s="94"/>
      <c r="O224" s="3"/>
      <c r="P224" s="95"/>
      <c r="Q224" s="96"/>
      <c r="R224" s="49"/>
      <c r="S224" s="110"/>
      <c r="T224" s="111"/>
      <c r="U224" s="50"/>
      <c r="V224" s="50"/>
      <c r="W224" s="50"/>
      <c r="X224" s="50"/>
      <c r="Y224" s="50"/>
      <c r="Z224" s="99"/>
      <c r="AA224" s="3">
        <v>224</v>
      </c>
      <c r="AC224" s="3"/>
      <c r="AD224" s="107" t="e">
        <f>REPLACE(INDEX(GroupVertices[Group], MATCH(Vertices[[#This Row],[Vertex]],GroupVertices[Vertex],0)),1,1,"")</f>
        <v>#N/A</v>
      </c>
    </row>
    <row r="225" spans="2:30" x14ac:dyDescent="0.25">
      <c r="B225" s="3"/>
      <c r="C225" s="3"/>
      <c r="D225" s="6"/>
      <c r="E225" s="2"/>
      <c r="F225" s="3"/>
      <c r="G225" s="3"/>
      <c r="H225" s="1"/>
      <c r="I225" s="3"/>
      <c r="K225" s="1"/>
      <c r="L225" s="6"/>
      <c r="M225" s="94"/>
      <c r="N225" s="94"/>
      <c r="O225" s="3"/>
      <c r="P225" s="95"/>
      <c r="Q225" s="96"/>
      <c r="R225" s="49"/>
      <c r="S225" s="110"/>
      <c r="T225" s="111"/>
      <c r="U225" s="50"/>
      <c r="V225" s="50"/>
      <c r="W225" s="50"/>
      <c r="X225" s="50"/>
      <c r="Y225" s="50"/>
      <c r="Z225" s="99"/>
      <c r="AA225" s="3">
        <v>225</v>
      </c>
      <c r="AC225" s="3"/>
      <c r="AD225" s="107" t="e">
        <f>REPLACE(INDEX(GroupVertices[Group], MATCH(Vertices[[#This Row],[Vertex]],GroupVertices[Vertex],0)),1,1,"")</f>
        <v>#N/A</v>
      </c>
    </row>
    <row r="226" spans="2:30" x14ac:dyDescent="0.25">
      <c r="B226" s="3"/>
      <c r="C226" s="3"/>
      <c r="D226" s="6"/>
      <c r="E226" s="2"/>
      <c r="F226" s="3"/>
      <c r="G226" s="3"/>
      <c r="H226" s="1"/>
      <c r="I226" s="3"/>
      <c r="K226" s="1"/>
      <c r="L226" s="6"/>
      <c r="M226" s="94"/>
      <c r="N226" s="94"/>
      <c r="O226" s="3"/>
      <c r="P226" s="95"/>
      <c r="Q226" s="96"/>
      <c r="R226" s="49"/>
      <c r="S226" s="110"/>
      <c r="T226" s="111"/>
      <c r="U226" s="50"/>
      <c r="V226" s="50"/>
      <c r="W226" s="50"/>
      <c r="X226" s="50"/>
      <c r="Y226" s="50"/>
      <c r="Z226" s="99"/>
      <c r="AA226" s="3">
        <v>226</v>
      </c>
      <c r="AC226" s="3"/>
      <c r="AD226" s="107" t="e">
        <f>REPLACE(INDEX(GroupVertices[Group], MATCH(Vertices[[#This Row],[Vertex]],GroupVertices[Vertex],0)),1,1,"")</f>
        <v>#N/A</v>
      </c>
    </row>
    <row r="227" spans="2:30" x14ac:dyDescent="0.25">
      <c r="B227" s="3"/>
      <c r="C227" s="3"/>
      <c r="D227" s="6"/>
      <c r="E227" s="2"/>
      <c r="F227" s="3"/>
      <c r="G227" s="3"/>
      <c r="H227" s="1"/>
      <c r="I227" s="3"/>
      <c r="K227" s="1"/>
      <c r="L227" s="6"/>
      <c r="M227" s="94"/>
      <c r="N227" s="94"/>
      <c r="O227" s="3"/>
      <c r="P227" s="95"/>
      <c r="Q227" s="96"/>
      <c r="R227" s="49"/>
      <c r="S227" s="110"/>
      <c r="T227" s="111"/>
      <c r="U227" s="50"/>
      <c r="V227" s="50"/>
      <c r="W227" s="50"/>
      <c r="X227" s="50"/>
      <c r="Y227" s="50"/>
      <c r="Z227" s="99"/>
      <c r="AA227" s="3">
        <v>227</v>
      </c>
      <c r="AC227" s="3"/>
      <c r="AD227" s="107" t="e">
        <f>REPLACE(INDEX(GroupVertices[Group], MATCH(Vertices[[#This Row],[Vertex]],GroupVertices[Vertex],0)),1,1,"")</f>
        <v>#N/A</v>
      </c>
    </row>
    <row r="228" spans="2:30" x14ac:dyDescent="0.25">
      <c r="B228" s="3"/>
      <c r="C228" s="3"/>
      <c r="D228" s="6"/>
      <c r="E228" s="2"/>
      <c r="F228" s="3"/>
      <c r="G228" s="3"/>
      <c r="H228" s="1"/>
      <c r="I228" s="3"/>
      <c r="K228" s="1"/>
      <c r="L228" s="6"/>
      <c r="M228" s="94"/>
      <c r="N228" s="94"/>
      <c r="O228" s="3"/>
      <c r="P228" s="95"/>
      <c r="Q228" s="96"/>
      <c r="R228" s="49"/>
      <c r="S228" s="110"/>
      <c r="T228" s="111"/>
      <c r="U228" s="50"/>
      <c r="V228" s="50"/>
      <c r="W228" s="50"/>
      <c r="X228" s="50"/>
      <c r="Y228" s="50"/>
      <c r="Z228" s="99"/>
      <c r="AA228" s="3">
        <v>228</v>
      </c>
      <c r="AC228" s="3"/>
      <c r="AD228" s="107" t="e">
        <f>REPLACE(INDEX(GroupVertices[Group], MATCH(Vertices[[#This Row],[Vertex]],GroupVertices[Vertex],0)),1,1,"")</f>
        <v>#N/A</v>
      </c>
    </row>
    <row r="229" spans="2:30" x14ac:dyDescent="0.25">
      <c r="B229" s="3"/>
      <c r="C229" s="3"/>
      <c r="D229" s="6"/>
      <c r="E229" s="2"/>
      <c r="F229" s="3"/>
      <c r="G229" s="3"/>
      <c r="H229" s="1"/>
      <c r="I229" s="3"/>
      <c r="K229" s="1"/>
      <c r="L229" s="6"/>
      <c r="M229" s="94"/>
      <c r="N229" s="94"/>
      <c r="O229" s="3"/>
      <c r="P229" s="95"/>
      <c r="Q229" s="96"/>
      <c r="R229" s="49"/>
      <c r="S229" s="110"/>
      <c r="T229" s="111"/>
      <c r="U229" s="50"/>
      <c r="V229" s="50"/>
      <c r="W229" s="50"/>
      <c r="X229" s="50"/>
      <c r="Y229" s="50"/>
      <c r="Z229" s="99"/>
      <c r="AA229" s="3">
        <v>229</v>
      </c>
      <c r="AC229" s="3"/>
      <c r="AD229" s="107" t="e">
        <f>REPLACE(INDEX(GroupVertices[Group], MATCH(Vertices[[#This Row],[Vertex]],GroupVertices[Vertex],0)),1,1,"")</f>
        <v>#N/A</v>
      </c>
    </row>
    <row r="230" spans="2:30" x14ac:dyDescent="0.25">
      <c r="B230" s="3"/>
      <c r="C230" s="3"/>
      <c r="D230" s="6"/>
      <c r="E230" s="2"/>
      <c r="F230" s="3"/>
      <c r="G230" s="3"/>
      <c r="H230" s="1"/>
      <c r="I230" s="3"/>
      <c r="K230" s="1"/>
      <c r="L230" s="6"/>
      <c r="M230" s="94"/>
      <c r="N230" s="94"/>
      <c r="O230" s="3"/>
      <c r="P230" s="95"/>
      <c r="Q230" s="96"/>
      <c r="R230" s="49"/>
      <c r="S230" s="110"/>
      <c r="T230" s="111"/>
      <c r="U230" s="50"/>
      <c r="V230" s="50"/>
      <c r="W230" s="50"/>
      <c r="X230" s="50"/>
      <c r="Y230" s="50"/>
      <c r="Z230" s="99"/>
      <c r="AA230" s="3">
        <v>230</v>
      </c>
      <c r="AC230" s="3"/>
      <c r="AD230" s="107" t="e">
        <f>REPLACE(INDEX(GroupVertices[Group], MATCH(Vertices[[#This Row],[Vertex]],GroupVertices[Vertex],0)),1,1,"")</f>
        <v>#N/A</v>
      </c>
    </row>
    <row r="231" spans="2:30" x14ac:dyDescent="0.25">
      <c r="B231" s="3"/>
      <c r="C231" s="3"/>
      <c r="D231" s="6"/>
      <c r="E231" s="2"/>
      <c r="F231" s="3"/>
      <c r="G231" s="3"/>
      <c r="H231" s="1"/>
      <c r="I231" s="3"/>
      <c r="K231" s="1"/>
      <c r="L231" s="6"/>
      <c r="M231" s="94"/>
      <c r="N231" s="94"/>
      <c r="O231" s="3"/>
      <c r="P231" s="95"/>
      <c r="Q231" s="96"/>
      <c r="R231" s="49"/>
      <c r="S231" s="110"/>
      <c r="T231" s="111"/>
      <c r="U231" s="50"/>
      <c r="V231" s="50"/>
      <c r="W231" s="50"/>
      <c r="X231" s="50"/>
      <c r="Y231" s="50"/>
      <c r="Z231" s="99"/>
      <c r="AA231" s="3">
        <v>231</v>
      </c>
      <c r="AC231" s="3"/>
      <c r="AD231" s="107" t="e">
        <f>REPLACE(INDEX(GroupVertices[Group], MATCH(Vertices[[#This Row],[Vertex]],GroupVertices[Vertex],0)),1,1,"")</f>
        <v>#N/A</v>
      </c>
    </row>
    <row r="232" spans="2:30" x14ac:dyDescent="0.25">
      <c r="B232" s="3"/>
      <c r="C232" s="3"/>
      <c r="D232" s="6"/>
      <c r="E232" s="2"/>
      <c r="F232" s="3"/>
      <c r="G232" s="3"/>
      <c r="H232" s="1"/>
      <c r="I232" s="3"/>
      <c r="K232" s="1"/>
      <c r="L232" s="6"/>
      <c r="M232" s="94"/>
      <c r="N232" s="94"/>
      <c r="O232" s="3"/>
      <c r="P232" s="95"/>
      <c r="Q232" s="96"/>
      <c r="R232" s="49"/>
      <c r="S232" s="110"/>
      <c r="T232" s="111"/>
      <c r="U232" s="50"/>
      <c r="V232" s="50"/>
      <c r="W232" s="50"/>
      <c r="X232" s="50"/>
      <c r="Y232" s="50"/>
      <c r="Z232" s="99"/>
      <c r="AA232" s="3">
        <v>232</v>
      </c>
      <c r="AC232" s="3"/>
      <c r="AD232" s="107" t="e">
        <f>REPLACE(INDEX(GroupVertices[Group], MATCH(Vertices[[#This Row],[Vertex]],GroupVertices[Vertex],0)),1,1,"")</f>
        <v>#N/A</v>
      </c>
    </row>
    <row r="233" spans="2:30" x14ac:dyDescent="0.25">
      <c r="B233" s="3"/>
      <c r="C233" s="3"/>
      <c r="D233" s="6"/>
      <c r="E233" s="2"/>
      <c r="F233" s="3"/>
      <c r="G233" s="3"/>
      <c r="H233" s="1"/>
      <c r="I233" s="3"/>
      <c r="K233" s="1"/>
      <c r="L233" s="6"/>
      <c r="M233" s="94"/>
      <c r="N233" s="94"/>
      <c r="O233" s="3"/>
      <c r="P233" s="95"/>
      <c r="Q233" s="96"/>
      <c r="R233" s="49"/>
      <c r="S233" s="110"/>
      <c r="T233" s="111"/>
      <c r="U233" s="50"/>
      <c r="V233" s="50"/>
      <c r="W233" s="50"/>
      <c r="X233" s="50"/>
      <c r="Y233" s="50"/>
      <c r="Z233" s="99"/>
      <c r="AA233" s="3">
        <v>233</v>
      </c>
      <c r="AC233" s="3"/>
      <c r="AD233" s="107" t="e">
        <f>REPLACE(INDEX(GroupVertices[Group], MATCH(Vertices[[#This Row],[Vertex]],GroupVertices[Vertex],0)),1,1,"")</f>
        <v>#N/A</v>
      </c>
    </row>
    <row r="234" spans="2:30" x14ac:dyDescent="0.25">
      <c r="B234" s="3"/>
      <c r="C234" s="3"/>
      <c r="D234" s="6"/>
      <c r="E234" s="2"/>
      <c r="F234" s="3"/>
      <c r="G234" s="3"/>
      <c r="H234" s="1"/>
      <c r="I234" s="3"/>
      <c r="K234" s="1"/>
      <c r="L234" s="6"/>
      <c r="M234" s="94"/>
      <c r="N234" s="94"/>
      <c r="O234" s="3"/>
      <c r="P234" s="95"/>
      <c r="Q234" s="96"/>
      <c r="R234" s="49"/>
      <c r="S234" s="110"/>
      <c r="T234" s="111"/>
      <c r="U234" s="50"/>
      <c r="V234" s="50"/>
      <c r="W234" s="50"/>
      <c r="X234" s="50"/>
      <c r="Y234" s="50"/>
      <c r="Z234" s="99"/>
      <c r="AA234" s="3">
        <v>234</v>
      </c>
      <c r="AC234" s="3"/>
      <c r="AD234" s="107" t="e">
        <f>REPLACE(INDEX(GroupVertices[Group], MATCH(Vertices[[#This Row],[Vertex]],GroupVertices[Vertex],0)),1,1,"")</f>
        <v>#N/A</v>
      </c>
    </row>
    <row r="235" spans="2:30" x14ac:dyDescent="0.25">
      <c r="B235" s="3"/>
      <c r="C235" s="3"/>
      <c r="D235" s="6"/>
      <c r="E235" s="2"/>
      <c r="F235" s="3"/>
      <c r="G235" s="3"/>
      <c r="H235" s="1"/>
      <c r="I235" s="3"/>
      <c r="K235" s="1"/>
      <c r="L235" s="6"/>
      <c r="M235" s="94"/>
      <c r="N235" s="94"/>
      <c r="O235" s="3"/>
      <c r="P235" s="95"/>
      <c r="Q235" s="96"/>
      <c r="R235" s="49"/>
      <c r="S235" s="110"/>
      <c r="T235" s="111"/>
      <c r="U235" s="50"/>
      <c r="V235" s="50"/>
      <c r="W235" s="50"/>
      <c r="X235" s="50"/>
      <c r="Y235" s="50"/>
      <c r="Z235" s="99"/>
      <c r="AA235" s="3">
        <v>235</v>
      </c>
      <c r="AC235" s="3"/>
      <c r="AD235" s="107" t="e">
        <f>REPLACE(INDEX(GroupVertices[Group], MATCH(Vertices[[#This Row],[Vertex]],GroupVertices[Vertex],0)),1,1,"")</f>
        <v>#N/A</v>
      </c>
    </row>
    <row r="236" spans="2:30" x14ac:dyDescent="0.25">
      <c r="B236" s="3"/>
      <c r="C236" s="3"/>
      <c r="D236" s="6"/>
      <c r="E236" s="2"/>
      <c r="F236" s="3"/>
      <c r="G236" s="3"/>
      <c r="H236" s="1"/>
      <c r="I236" s="3"/>
      <c r="K236" s="1"/>
      <c r="L236" s="6"/>
      <c r="M236" s="94"/>
      <c r="N236" s="94"/>
      <c r="O236" s="3"/>
      <c r="P236" s="95"/>
      <c r="Q236" s="96"/>
      <c r="R236" s="49"/>
      <c r="S236" s="110"/>
      <c r="T236" s="111"/>
      <c r="U236" s="50"/>
      <c r="V236" s="50"/>
      <c r="W236" s="50"/>
      <c r="X236" s="50"/>
      <c r="Y236" s="50"/>
      <c r="Z236" s="99"/>
      <c r="AA236" s="3">
        <v>236</v>
      </c>
      <c r="AC236" s="3"/>
      <c r="AD236" s="107" t="e">
        <f>REPLACE(INDEX(GroupVertices[Group], MATCH(Vertices[[#This Row],[Vertex]],GroupVertices[Vertex],0)),1,1,"")</f>
        <v>#N/A</v>
      </c>
    </row>
    <row r="237" spans="2:30" x14ac:dyDescent="0.25">
      <c r="B237" s="3"/>
      <c r="C237" s="3"/>
      <c r="D237" s="6"/>
      <c r="E237" s="2"/>
      <c r="F237" s="3"/>
      <c r="G237" s="3"/>
      <c r="H237" s="1"/>
      <c r="I237" s="3"/>
      <c r="K237" s="1"/>
      <c r="L237" s="6"/>
      <c r="M237" s="94"/>
      <c r="N237" s="94"/>
      <c r="O237" s="3"/>
      <c r="P237" s="95"/>
      <c r="Q237" s="96"/>
      <c r="R237" s="49"/>
      <c r="S237" s="110"/>
      <c r="T237" s="111"/>
      <c r="U237" s="50"/>
      <c r="V237" s="50"/>
      <c r="W237" s="50"/>
      <c r="X237" s="50"/>
      <c r="Y237" s="50"/>
      <c r="Z237" s="99"/>
      <c r="AA237" s="3">
        <v>237</v>
      </c>
      <c r="AC237" s="3"/>
      <c r="AD237" s="107" t="e">
        <f>REPLACE(INDEX(GroupVertices[Group], MATCH(Vertices[[#This Row],[Vertex]],GroupVertices[Vertex],0)),1,1,"")</f>
        <v>#N/A</v>
      </c>
    </row>
    <row r="238" spans="2:30" x14ac:dyDescent="0.25">
      <c r="B238" s="3"/>
      <c r="C238" s="3"/>
      <c r="D238" s="6"/>
      <c r="E238" s="2"/>
      <c r="F238" s="3"/>
      <c r="G238" s="3"/>
      <c r="H238" s="1"/>
      <c r="I238" s="3"/>
      <c r="K238" s="1"/>
      <c r="L238" s="6"/>
      <c r="M238" s="94"/>
      <c r="N238" s="94"/>
      <c r="O238" s="3"/>
      <c r="P238" s="95"/>
      <c r="Q238" s="96"/>
      <c r="R238" s="49"/>
      <c r="S238" s="110"/>
      <c r="T238" s="111"/>
      <c r="U238" s="50"/>
      <c r="V238" s="50"/>
      <c r="W238" s="50"/>
      <c r="X238" s="50"/>
      <c r="Y238" s="50"/>
      <c r="Z238" s="99"/>
      <c r="AA238" s="3">
        <v>238</v>
      </c>
      <c r="AC238" s="3"/>
      <c r="AD238" s="107" t="e">
        <f>REPLACE(INDEX(GroupVertices[Group], MATCH(Vertices[[#This Row],[Vertex]],GroupVertices[Vertex],0)),1,1,"")</f>
        <v>#N/A</v>
      </c>
    </row>
    <row r="239" spans="2:30" x14ac:dyDescent="0.25">
      <c r="B239" s="3"/>
      <c r="C239" s="3"/>
      <c r="D239" s="6"/>
      <c r="E239" s="2"/>
      <c r="F239" s="3"/>
      <c r="G239" s="3"/>
      <c r="H239" s="1"/>
      <c r="I239" s="3"/>
      <c r="K239" s="1"/>
      <c r="L239" s="6"/>
      <c r="M239" s="94"/>
      <c r="N239" s="94"/>
      <c r="O239" s="3"/>
      <c r="P239" s="95"/>
      <c r="Q239" s="96"/>
      <c r="R239" s="49"/>
      <c r="S239" s="110"/>
      <c r="T239" s="111"/>
      <c r="U239" s="50"/>
      <c r="V239" s="50"/>
      <c r="W239" s="50"/>
      <c r="X239" s="50"/>
      <c r="Y239" s="50"/>
      <c r="Z239" s="99"/>
      <c r="AA239" s="3">
        <v>239</v>
      </c>
      <c r="AC239" s="3"/>
      <c r="AD239" s="107" t="e">
        <f>REPLACE(INDEX(GroupVertices[Group], MATCH(Vertices[[#This Row],[Vertex]],GroupVertices[Vertex],0)),1,1,"")</f>
        <v>#N/A</v>
      </c>
    </row>
    <row r="240" spans="2:30" x14ac:dyDescent="0.25">
      <c r="B240" s="3"/>
      <c r="C240" s="3"/>
      <c r="D240" s="6"/>
      <c r="E240" s="2"/>
      <c r="F240" s="3"/>
      <c r="G240" s="3"/>
      <c r="H240" s="1"/>
      <c r="I240" s="3"/>
      <c r="K240" s="1"/>
      <c r="L240" s="6"/>
      <c r="M240" s="94"/>
      <c r="N240" s="94"/>
      <c r="O240" s="3"/>
      <c r="P240" s="95"/>
      <c r="Q240" s="96"/>
      <c r="R240" s="49"/>
      <c r="S240" s="110"/>
      <c r="T240" s="111"/>
      <c r="U240" s="50"/>
      <c r="V240" s="50"/>
      <c r="W240" s="50"/>
      <c r="X240" s="50"/>
      <c r="Y240" s="50"/>
      <c r="Z240" s="99"/>
      <c r="AA240" s="3">
        <v>240</v>
      </c>
      <c r="AC240" s="3"/>
      <c r="AD240" s="107" t="e">
        <f>REPLACE(INDEX(GroupVertices[Group], MATCH(Vertices[[#This Row],[Vertex]],GroupVertices[Vertex],0)),1,1,"")</f>
        <v>#N/A</v>
      </c>
    </row>
    <row r="241" spans="2:30" x14ac:dyDescent="0.25">
      <c r="B241" s="3"/>
      <c r="C241" s="3"/>
      <c r="D241" s="6"/>
      <c r="E241" s="2"/>
      <c r="F241" s="3"/>
      <c r="G241" s="3"/>
      <c r="H241" s="1"/>
      <c r="I241" s="3"/>
      <c r="K241" s="1"/>
      <c r="L241" s="6"/>
      <c r="M241" s="94"/>
      <c r="N241" s="94"/>
      <c r="O241" s="3"/>
      <c r="P241" s="95"/>
      <c r="Q241" s="96"/>
      <c r="R241" s="49"/>
      <c r="S241" s="110"/>
      <c r="T241" s="111"/>
      <c r="U241" s="50"/>
      <c r="V241" s="50"/>
      <c r="W241" s="50"/>
      <c r="X241" s="50"/>
      <c r="Y241" s="50"/>
      <c r="Z241" s="99"/>
      <c r="AA241" s="3">
        <v>241</v>
      </c>
      <c r="AC241" s="3"/>
      <c r="AD241" s="107" t="e">
        <f>REPLACE(INDEX(GroupVertices[Group], MATCH(Vertices[[#This Row],[Vertex]],GroupVertices[Vertex],0)),1,1,"")</f>
        <v>#N/A</v>
      </c>
    </row>
    <row r="242" spans="2:30" x14ac:dyDescent="0.25">
      <c r="B242" s="3"/>
      <c r="C242" s="3"/>
      <c r="D242" s="6"/>
      <c r="E242" s="2"/>
      <c r="F242" s="3"/>
      <c r="G242" s="3"/>
      <c r="H242" s="1"/>
      <c r="I242" s="3"/>
      <c r="K242" s="1"/>
      <c r="L242" s="6"/>
      <c r="M242" s="94"/>
      <c r="N242" s="94"/>
      <c r="O242" s="3"/>
      <c r="P242" s="95"/>
      <c r="Q242" s="96"/>
      <c r="R242" s="49"/>
      <c r="S242" s="110"/>
      <c r="T242" s="111"/>
      <c r="U242" s="50"/>
      <c r="V242" s="50"/>
      <c r="W242" s="50"/>
      <c r="X242" s="50"/>
      <c r="Y242" s="50"/>
      <c r="Z242" s="99"/>
      <c r="AA242" s="3">
        <v>242</v>
      </c>
      <c r="AC242" s="3"/>
      <c r="AD242" s="107" t="e">
        <f>REPLACE(INDEX(GroupVertices[Group], MATCH(Vertices[[#This Row],[Vertex]],GroupVertices[Vertex],0)),1,1,"")</f>
        <v>#N/A</v>
      </c>
    </row>
    <row r="243" spans="2:30" x14ac:dyDescent="0.25">
      <c r="B243" s="3"/>
      <c r="C243" s="3"/>
      <c r="D243" s="6"/>
      <c r="E243" s="2"/>
      <c r="F243" s="3"/>
      <c r="G243" s="3"/>
      <c r="H243" s="1"/>
      <c r="I243" s="3"/>
      <c r="K243" s="1"/>
      <c r="L243" s="6"/>
      <c r="M243" s="94"/>
      <c r="N243" s="94"/>
      <c r="O243" s="3"/>
      <c r="P243" s="95"/>
      <c r="Q243" s="96"/>
      <c r="R243" s="49"/>
      <c r="S243" s="110"/>
      <c r="T243" s="111"/>
      <c r="U243" s="50"/>
      <c r="V243" s="50"/>
      <c r="W243" s="50"/>
      <c r="X243" s="50"/>
      <c r="Y243" s="50"/>
      <c r="Z243" s="99"/>
      <c r="AA243" s="3">
        <v>243</v>
      </c>
      <c r="AC243" s="3"/>
      <c r="AD243" s="107" t="e">
        <f>REPLACE(INDEX(GroupVertices[Group], MATCH(Vertices[[#This Row],[Vertex]],GroupVertices[Vertex],0)),1,1,"")</f>
        <v>#N/A</v>
      </c>
    </row>
    <row r="244" spans="2:30" x14ac:dyDescent="0.25">
      <c r="B244" s="3"/>
      <c r="C244" s="3"/>
      <c r="D244" s="6"/>
      <c r="E244" s="2"/>
      <c r="F244" s="3"/>
      <c r="G244" s="3"/>
      <c r="H244" s="1"/>
      <c r="I244" s="3"/>
      <c r="K244" s="1"/>
      <c r="L244" s="6"/>
      <c r="M244" s="94"/>
      <c r="N244" s="94"/>
      <c r="O244" s="3"/>
      <c r="P244" s="95"/>
      <c r="Q244" s="96"/>
      <c r="R244" s="49"/>
      <c r="S244" s="110"/>
      <c r="T244" s="111"/>
      <c r="U244" s="50"/>
      <c r="V244" s="50"/>
      <c r="W244" s="50"/>
      <c r="X244" s="50"/>
      <c r="Y244" s="50"/>
      <c r="Z244" s="99"/>
      <c r="AA244" s="3">
        <v>244</v>
      </c>
      <c r="AC244" s="3"/>
      <c r="AD244" s="107" t="e">
        <f>REPLACE(INDEX(GroupVertices[Group], MATCH(Vertices[[#This Row],[Vertex]],GroupVertices[Vertex],0)),1,1,"")</f>
        <v>#N/A</v>
      </c>
    </row>
    <row r="245" spans="2:30" x14ac:dyDescent="0.25">
      <c r="B245" s="3"/>
      <c r="C245" s="3"/>
      <c r="D245" s="6"/>
      <c r="E245" s="2"/>
      <c r="F245" s="3"/>
      <c r="G245" s="3"/>
      <c r="H245" s="1"/>
      <c r="I245" s="3"/>
      <c r="K245" s="1"/>
      <c r="L245" s="6"/>
      <c r="M245" s="94"/>
      <c r="N245" s="94"/>
      <c r="O245" s="3"/>
      <c r="P245" s="95"/>
      <c r="Q245" s="96"/>
      <c r="R245" s="49"/>
      <c r="S245" s="110"/>
      <c r="T245" s="111"/>
      <c r="U245" s="50"/>
      <c r="V245" s="50"/>
      <c r="W245" s="50"/>
      <c r="X245" s="50"/>
      <c r="Y245" s="50"/>
      <c r="Z245" s="99"/>
      <c r="AA245" s="3">
        <v>245</v>
      </c>
      <c r="AC245" s="3"/>
      <c r="AD245" s="107" t="e">
        <f>REPLACE(INDEX(GroupVertices[Group], MATCH(Vertices[[#This Row],[Vertex]],GroupVertices[Vertex],0)),1,1,"")</f>
        <v>#N/A</v>
      </c>
    </row>
    <row r="246" spans="2:30" x14ac:dyDescent="0.25">
      <c r="B246" s="3"/>
      <c r="C246" s="3"/>
      <c r="D246" s="6"/>
      <c r="E246" s="2"/>
      <c r="F246" s="3"/>
      <c r="G246" s="3"/>
      <c r="H246" s="1"/>
      <c r="I246" s="3"/>
      <c r="K246" s="1"/>
      <c r="L246" s="6"/>
      <c r="M246" s="94"/>
      <c r="N246" s="94"/>
      <c r="O246" s="3"/>
      <c r="P246" s="95"/>
      <c r="Q246" s="96"/>
      <c r="R246" s="49"/>
      <c r="S246" s="110"/>
      <c r="T246" s="111"/>
      <c r="U246" s="50"/>
      <c r="V246" s="50"/>
      <c r="W246" s="50"/>
      <c r="X246" s="50"/>
      <c r="Y246" s="50"/>
      <c r="Z246" s="99"/>
      <c r="AA246" s="3">
        <v>246</v>
      </c>
      <c r="AC246" s="3"/>
      <c r="AD246" s="107" t="e">
        <f>REPLACE(INDEX(GroupVertices[Group], MATCH(Vertices[[#This Row],[Vertex]],GroupVertices[Vertex],0)),1,1,"")</f>
        <v>#N/A</v>
      </c>
    </row>
    <row r="247" spans="2:30" x14ac:dyDescent="0.25">
      <c r="B247" s="3"/>
      <c r="C247" s="3"/>
      <c r="D247" s="6"/>
      <c r="E247" s="2"/>
      <c r="F247" s="3"/>
      <c r="G247" s="3"/>
      <c r="H247" s="1"/>
      <c r="I247" s="3"/>
      <c r="K247" s="1"/>
      <c r="L247" s="6"/>
      <c r="M247" s="94"/>
      <c r="N247" s="94"/>
      <c r="O247" s="3"/>
      <c r="P247" s="95"/>
      <c r="Q247" s="96"/>
      <c r="R247" s="49"/>
      <c r="S247" s="110"/>
      <c r="T247" s="111"/>
      <c r="U247" s="50"/>
      <c r="V247" s="50"/>
      <c r="W247" s="50"/>
      <c r="X247" s="50"/>
      <c r="Y247" s="50"/>
      <c r="Z247" s="99"/>
      <c r="AA247" s="3">
        <v>247</v>
      </c>
      <c r="AC247" s="3"/>
      <c r="AD247" s="107" t="e">
        <f>REPLACE(INDEX(GroupVertices[Group], MATCH(Vertices[[#This Row],[Vertex]],GroupVertices[Vertex],0)),1,1,"")</f>
        <v>#N/A</v>
      </c>
    </row>
    <row r="248" spans="2:30" x14ac:dyDescent="0.25">
      <c r="B248" s="3"/>
      <c r="C248" s="3"/>
      <c r="D248" s="6"/>
      <c r="E248" s="2"/>
      <c r="F248" s="3"/>
      <c r="G248" s="3"/>
      <c r="H248" s="1"/>
      <c r="I248" s="3"/>
      <c r="K248" s="1"/>
      <c r="L248" s="6"/>
      <c r="M248" s="94"/>
      <c r="N248" s="94"/>
      <c r="O248" s="3"/>
      <c r="P248" s="95"/>
      <c r="Q248" s="96"/>
      <c r="R248" s="49"/>
      <c r="S248" s="110"/>
      <c r="T248" s="111"/>
      <c r="U248" s="50"/>
      <c r="V248" s="50"/>
      <c r="W248" s="50"/>
      <c r="X248" s="50"/>
      <c r="Y248" s="50"/>
      <c r="Z248" s="99"/>
      <c r="AA248" s="3">
        <v>248</v>
      </c>
      <c r="AC248" s="3"/>
      <c r="AD248" s="107" t="e">
        <f>REPLACE(INDEX(GroupVertices[Group], MATCH(Vertices[[#This Row],[Vertex]],GroupVertices[Vertex],0)),1,1,"")</f>
        <v>#N/A</v>
      </c>
    </row>
    <row r="249" spans="2:30" x14ac:dyDescent="0.25">
      <c r="B249" s="3"/>
      <c r="C249" s="3"/>
      <c r="D249" s="6"/>
      <c r="E249" s="2"/>
      <c r="F249" s="3"/>
      <c r="G249" s="3"/>
      <c r="H249" s="1"/>
      <c r="I249" s="3"/>
      <c r="K249" s="1"/>
      <c r="L249" s="6"/>
      <c r="M249" s="94"/>
      <c r="N249" s="94"/>
      <c r="O249" s="3"/>
      <c r="P249" s="95"/>
      <c r="Q249" s="96"/>
      <c r="R249" s="49"/>
      <c r="S249" s="110"/>
      <c r="T249" s="111"/>
      <c r="U249" s="50"/>
      <c r="V249" s="50"/>
      <c r="W249" s="50"/>
      <c r="X249" s="50"/>
      <c r="Y249" s="50"/>
      <c r="Z249" s="99"/>
      <c r="AA249" s="3">
        <v>249</v>
      </c>
      <c r="AC249" s="3"/>
      <c r="AD249" s="107" t="e">
        <f>REPLACE(INDEX(GroupVertices[Group], MATCH(Vertices[[#This Row],[Vertex]],GroupVertices[Vertex],0)),1,1,"")</f>
        <v>#N/A</v>
      </c>
    </row>
    <row r="250" spans="2:30" x14ac:dyDescent="0.25">
      <c r="B250" s="3"/>
      <c r="C250" s="3"/>
      <c r="D250" s="6"/>
      <c r="E250" s="2"/>
      <c r="F250" s="3"/>
      <c r="G250" s="3"/>
      <c r="H250" s="1"/>
      <c r="I250" s="3"/>
      <c r="K250" s="1"/>
      <c r="L250" s="6"/>
      <c r="M250" s="94"/>
      <c r="N250" s="94"/>
      <c r="O250" s="3"/>
      <c r="P250" s="95"/>
      <c r="Q250" s="96"/>
      <c r="R250" s="49"/>
      <c r="S250" s="110"/>
      <c r="T250" s="111"/>
      <c r="U250" s="50"/>
      <c r="V250" s="50"/>
      <c r="W250" s="50"/>
      <c r="X250" s="50"/>
      <c r="Y250" s="50"/>
      <c r="Z250" s="99"/>
      <c r="AA250" s="3">
        <v>250</v>
      </c>
      <c r="AC250" s="3"/>
      <c r="AD250" s="107" t="e">
        <f>REPLACE(INDEX(GroupVertices[Group], MATCH(Vertices[[#This Row],[Vertex]],GroupVertices[Vertex],0)),1,1,"")</f>
        <v>#N/A</v>
      </c>
    </row>
    <row r="251" spans="2:30" x14ac:dyDescent="0.25">
      <c r="B251" s="3"/>
      <c r="C251" s="3"/>
      <c r="D251" s="6"/>
      <c r="E251" s="2"/>
      <c r="F251" s="3"/>
      <c r="G251" s="3"/>
      <c r="H251" s="1"/>
      <c r="I251" s="3"/>
      <c r="K251" s="1"/>
      <c r="L251" s="6"/>
      <c r="M251" s="94"/>
      <c r="N251" s="94"/>
      <c r="O251" s="3"/>
      <c r="P251" s="95"/>
      <c r="Q251" s="96"/>
      <c r="R251" s="49"/>
      <c r="S251" s="110"/>
      <c r="T251" s="111"/>
      <c r="U251" s="50"/>
      <c r="V251" s="50"/>
      <c r="W251" s="50"/>
      <c r="X251" s="50"/>
      <c r="Y251" s="50"/>
      <c r="Z251" s="99"/>
      <c r="AA251" s="3">
        <v>251</v>
      </c>
      <c r="AC251" s="3"/>
      <c r="AD251" s="107" t="e">
        <f>REPLACE(INDEX(GroupVertices[Group], MATCH(Vertices[[#This Row],[Vertex]],GroupVertices[Vertex],0)),1,1,"")</f>
        <v>#N/A</v>
      </c>
    </row>
    <row r="252" spans="2:30" x14ac:dyDescent="0.25">
      <c r="B252" s="3"/>
      <c r="C252" s="3"/>
      <c r="D252" s="6"/>
      <c r="E252" s="2"/>
      <c r="F252" s="3"/>
      <c r="G252" s="3"/>
      <c r="H252" s="1"/>
      <c r="I252" s="3"/>
      <c r="K252" s="1"/>
      <c r="L252" s="6"/>
      <c r="M252" s="94"/>
      <c r="N252" s="94"/>
      <c r="O252" s="3"/>
      <c r="P252" s="95"/>
      <c r="Q252" s="96"/>
      <c r="R252" s="49"/>
      <c r="S252" s="110"/>
      <c r="T252" s="111"/>
      <c r="U252" s="50"/>
      <c r="V252" s="50"/>
      <c r="W252" s="50"/>
      <c r="X252" s="50"/>
      <c r="Y252" s="50"/>
      <c r="Z252" s="99"/>
      <c r="AA252" s="3">
        <v>252</v>
      </c>
      <c r="AC252" s="3"/>
      <c r="AD252" s="107" t="e">
        <f>REPLACE(INDEX(GroupVertices[Group], MATCH(Vertices[[#This Row],[Vertex]],GroupVertices[Vertex],0)),1,1,"")</f>
        <v>#N/A</v>
      </c>
    </row>
    <row r="253" spans="2:30" x14ac:dyDescent="0.25">
      <c r="B253" s="3"/>
      <c r="C253" s="3"/>
      <c r="D253" s="6"/>
      <c r="E253" s="2"/>
      <c r="F253" s="3"/>
      <c r="G253" s="3"/>
      <c r="H253" s="1"/>
      <c r="I253" s="3"/>
      <c r="K253" s="1"/>
      <c r="L253" s="6"/>
      <c r="M253" s="94"/>
      <c r="N253" s="94"/>
      <c r="O253" s="3"/>
      <c r="P253" s="95"/>
      <c r="Q253" s="96"/>
      <c r="R253" s="49"/>
      <c r="S253" s="110"/>
      <c r="T253" s="111"/>
      <c r="U253" s="50"/>
      <c r="V253" s="50"/>
      <c r="W253" s="50"/>
      <c r="X253" s="50"/>
      <c r="Y253" s="50"/>
      <c r="Z253" s="99"/>
      <c r="AA253" s="3">
        <v>253</v>
      </c>
      <c r="AC253" s="3"/>
      <c r="AD253" s="107" t="e">
        <f>REPLACE(INDEX(GroupVertices[Group], MATCH(Vertices[[#This Row],[Vertex]],GroupVertices[Vertex],0)),1,1,"")</f>
        <v>#N/A</v>
      </c>
    </row>
    <row r="254" spans="2:30" x14ac:dyDescent="0.25">
      <c r="B254" s="3"/>
      <c r="C254" s="3"/>
      <c r="D254" s="6"/>
      <c r="E254" s="2"/>
      <c r="F254" s="3"/>
      <c r="G254" s="3"/>
      <c r="H254" s="1"/>
      <c r="I254" s="3"/>
      <c r="K254" s="1"/>
      <c r="L254" s="6"/>
      <c r="M254" s="94"/>
      <c r="N254" s="94"/>
      <c r="O254" s="3"/>
      <c r="P254" s="95"/>
      <c r="Q254" s="96"/>
      <c r="R254" s="49"/>
      <c r="S254" s="110"/>
      <c r="T254" s="111"/>
      <c r="U254" s="50"/>
      <c r="V254" s="50"/>
      <c r="W254" s="50"/>
      <c r="X254" s="50"/>
      <c r="Y254" s="50"/>
      <c r="Z254" s="99"/>
      <c r="AA254" s="3">
        <v>254</v>
      </c>
      <c r="AC254" s="3"/>
      <c r="AD254" s="107" t="e">
        <f>REPLACE(INDEX(GroupVertices[Group], MATCH(Vertices[[#This Row],[Vertex]],GroupVertices[Vertex],0)),1,1,"")</f>
        <v>#N/A</v>
      </c>
    </row>
    <row r="255" spans="2:30" x14ac:dyDescent="0.25">
      <c r="B255" s="3"/>
      <c r="C255" s="3"/>
      <c r="D255" s="6"/>
      <c r="E255" s="2"/>
      <c r="F255" s="3"/>
      <c r="G255" s="3"/>
      <c r="H255" s="1"/>
      <c r="I255" s="3"/>
      <c r="K255" s="1"/>
      <c r="L255" s="6"/>
      <c r="M255" s="94"/>
      <c r="N255" s="94"/>
      <c r="O255" s="3"/>
      <c r="P255" s="95"/>
      <c r="Q255" s="96"/>
      <c r="R255" s="49"/>
      <c r="S255" s="110"/>
      <c r="T255" s="111"/>
      <c r="U255" s="50"/>
      <c r="V255" s="50"/>
      <c r="W255" s="50"/>
      <c r="X255" s="50"/>
      <c r="Y255" s="50"/>
      <c r="Z255" s="99"/>
      <c r="AA255" s="3">
        <v>255</v>
      </c>
      <c r="AC255" s="3"/>
      <c r="AD255" s="107" t="e">
        <f>REPLACE(INDEX(GroupVertices[Group], MATCH(Vertices[[#This Row],[Vertex]],GroupVertices[Vertex],0)),1,1,"")</f>
        <v>#N/A</v>
      </c>
    </row>
    <row r="256" spans="2:30" x14ac:dyDescent="0.25">
      <c r="B256" s="3"/>
      <c r="C256" s="3"/>
      <c r="D256" s="6"/>
      <c r="E256" s="2"/>
      <c r="F256" s="3"/>
      <c r="G256" s="3"/>
      <c r="H256" s="1"/>
      <c r="I256" s="3"/>
      <c r="K256" s="1"/>
      <c r="L256" s="6"/>
      <c r="M256" s="94"/>
      <c r="N256" s="94"/>
      <c r="O256" s="3"/>
      <c r="P256" s="95"/>
      <c r="Q256" s="96"/>
      <c r="R256" s="49"/>
      <c r="S256" s="110"/>
      <c r="T256" s="111"/>
      <c r="U256" s="50"/>
      <c r="V256" s="50"/>
      <c r="W256" s="50"/>
      <c r="X256" s="50"/>
      <c r="Y256" s="50"/>
      <c r="Z256" s="99"/>
      <c r="AA256" s="3">
        <v>256</v>
      </c>
      <c r="AC256" s="3"/>
      <c r="AD256" s="107" t="e">
        <f>REPLACE(INDEX(GroupVertices[Group], MATCH(Vertices[[#This Row],[Vertex]],GroupVertices[Vertex],0)),1,1,"")</f>
        <v>#N/A</v>
      </c>
    </row>
    <row r="257" spans="1:30" x14ac:dyDescent="0.25">
      <c r="B257" s="3"/>
      <c r="C257" s="3"/>
      <c r="D257" s="6"/>
      <c r="E257" s="2"/>
      <c r="F257" s="3"/>
      <c r="G257" s="3"/>
      <c r="H257" s="1"/>
      <c r="I257" s="3"/>
      <c r="K257" s="1"/>
      <c r="L257" s="6"/>
      <c r="M257" s="94"/>
      <c r="N257" s="94"/>
      <c r="O257" s="3"/>
      <c r="P257" s="95"/>
      <c r="Q257" s="96"/>
      <c r="R257" s="49"/>
      <c r="S257" s="110"/>
      <c r="T257" s="111"/>
      <c r="U257" s="50"/>
      <c r="V257" s="50"/>
      <c r="W257" s="50"/>
      <c r="X257" s="50"/>
      <c r="Y257" s="50"/>
      <c r="Z257" s="99"/>
      <c r="AA257" s="3">
        <v>257</v>
      </c>
      <c r="AC257" s="3"/>
      <c r="AD257" s="107" t="e">
        <f>REPLACE(INDEX(GroupVertices[Group], MATCH(Vertices[[#This Row],[Vertex]],GroupVertices[Vertex],0)),1,1,"")</f>
        <v>#N/A</v>
      </c>
    </row>
    <row r="258" spans="1:30" x14ac:dyDescent="0.25">
      <c r="B258" s="3"/>
      <c r="C258" s="3"/>
      <c r="D258" s="6"/>
      <c r="E258" s="2"/>
      <c r="F258" s="3"/>
      <c r="G258" s="3"/>
      <c r="H258" s="1"/>
      <c r="I258" s="3"/>
      <c r="K258" s="1"/>
      <c r="L258" s="6"/>
      <c r="M258" s="94"/>
      <c r="N258" s="94"/>
      <c r="O258" s="3"/>
      <c r="P258" s="95"/>
      <c r="Q258" s="96"/>
      <c r="R258" s="49"/>
      <c r="S258" s="110"/>
      <c r="T258" s="111"/>
      <c r="U258" s="50"/>
      <c r="V258" s="50"/>
      <c r="W258" s="50"/>
      <c r="X258" s="50"/>
      <c r="Y258" s="50"/>
      <c r="Z258" s="99"/>
      <c r="AA258" s="3">
        <v>258</v>
      </c>
      <c r="AC258" s="3"/>
      <c r="AD258" s="107" t="e">
        <f>REPLACE(INDEX(GroupVertices[Group], MATCH(Vertices[[#This Row],[Vertex]],GroupVertices[Vertex],0)),1,1,"")</f>
        <v>#N/A</v>
      </c>
    </row>
    <row r="259" spans="1:30" x14ac:dyDescent="0.25">
      <c r="B259" s="3"/>
      <c r="C259" s="3"/>
      <c r="D259" s="6"/>
      <c r="E259" s="2"/>
      <c r="F259" s="3"/>
      <c r="G259" s="3"/>
      <c r="H259" s="1"/>
      <c r="I259" s="3"/>
      <c r="K259" s="1"/>
      <c r="L259" s="6"/>
      <c r="M259" s="94"/>
      <c r="N259" s="94"/>
      <c r="O259" s="3"/>
      <c r="P259" s="95"/>
      <c r="Q259" s="96"/>
      <c r="R259" s="49"/>
      <c r="S259" s="110"/>
      <c r="T259" s="111"/>
      <c r="U259" s="50"/>
      <c r="V259" s="50"/>
      <c r="W259" s="50"/>
      <c r="X259" s="50"/>
      <c r="Y259" s="50"/>
      <c r="Z259" s="99"/>
      <c r="AA259" s="3">
        <v>259</v>
      </c>
      <c r="AC259" s="3"/>
      <c r="AD259" s="107" t="e">
        <f>REPLACE(INDEX(GroupVertices[Group], MATCH(Vertices[[#This Row],[Vertex]],GroupVertices[Vertex],0)),1,1,"")</f>
        <v>#N/A</v>
      </c>
    </row>
    <row r="260" spans="1:30" x14ac:dyDescent="0.25">
      <c r="B260" s="3"/>
      <c r="C260" s="3"/>
      <c r="D260" s="6"/>
      <c r="E260" s="2"/>
      <c r="F260" s="3"/>
      <c r="G260" s="3"/>
      <c r="H260" s="1"/>
      <c r="I260" s="3"/>
      <c r="K260" s="1"/>
      <c r="L260" s="6"/>
      <c r="M260" s="94"/>
      <c r="N260" s="94"/>
      <c r="O260" s="3"/>
      <c r="P260" s="95"/>
      <c r="Q260" s="96"/>
      <c r="R260" s="49"/>
      <c r="S260" s="110"/>
      <c r="T260" s="111"/>
      <c r="U260" s="50"/>
      <c r="V260" s="50"/>
      <c r="W260" s="50"/>
      <c r="X260" s="50"/>
      <c r="Y260" s="50"/>
      <c r="Z260" s="99"/>
      <c r="AA260" s="3">
        <v>260</v>
      </c>
      <c r="AC260" s="3"/>
      <c r="AD260" s="107" t="e">
        <f>REPLACE(INDEX(GroupVertices[Group], MATCH(Vertices[[#This Row],[Vertex]],GroupVertices[Vertex],0)),1,1,"")</f>
        <v>#N/A</v>
      </c>
    </row>
    <row r="261" spans="1:30" x14ac:dyDescent="0.25">
      <c r="B261" s="3"/>
      <c r="C261" s="3"/>
      <c r="D261" s="6"/>
      <c r="E261" s="2"/>
      <c r="F261" s="3"/>
      <c r="G261" s="3"/>
      <c r="H261" s="1"/>
      <c r="I261" s="3"/>
      <c r="K261" s="1"/>
      <c r="L261" s="6"/>
      <c r="M261" s="94"/>
      <c r="N261" s="94"/>
      <c r="O261" s="3"/>
      <c r="P261" s="95"/>
      <c r="Q261" s="96"/>
      <c r="R261" s="49"/>
      <c r="S261" s="110"/>
      <c r="T261" s="111"/>
      <c r="U261" s="50"/>
      <c r="V261" s="50"/>
      <c r="W261" s="50"/>
      <c r="X261" s="50"/>
      <c r="Y261" s="50"/>
      <c r="Z261" s="99"/>
      <c r="AA261" s="3">
        <v>261</v>
      </c>
      <c r="AC261" s="3"/>
      <c r="AD261" s="107" t="e">
        <f>REPLACE(INDEX(GroupVertices[Group], MATCH(Vertices[[#This Row],[Vertex]],GroupVertices[Vertex],0)),1,1,"")</f>
        <v>#N/A</v>
      </c>
    </row>
    <row r="262" spans="1:30" x14ac:dyDescent="0.25">
      <c r="B262" s="3"/>
      <c r="C262" s="3"/>
      <c r="D262" s="6"/>
      <c r="E262" s="2"/>
      <c r="F262" s="3"/>
      <c r="G262" s="3"/>
      <c r="H262" s="1"/>
      <c r="I262" s="3"/>
      <c r="K262" s="1"/>
      <c r="L262" s="6"/>
      <c r="M262" s="94"/>
      <c r="N262" s="94"/>
      <c r="O262" s="3"/>
      <c r="P262" s="95"/>
      <c r="Q262" s="96"/>
      <c r="R262" s="49"/>
      <c r="S262" s="110"/>
      <c r="T262" s="111"/>
      <c r="U262" s="50"/>
      <c r="V262" s="50"/>
      <c r="W262" s="50"/>
      <c r="X262" s="50"/>
      <c r="Y262" s="50"/>
      <c r="Z262" s="99"/>
      <c r="AA262" s="3">
        <v>262</v>
      </c>
      <c r="AC262" s="3"/>
      <c r="AD262" s="107" t="e">
        <f>REPLACE(INDEX(GroupVertices[Group], MATCH(Vertices[[#This Row],[Vertex]],GroupVertices[Vertex],0)),1,1,"")</f>
        <v>#N/A</v>
      </c>
    </row>
    <row r="263" spans="1:30" x14ac:dyDescent="0.25">
      <c r="B263" s="3"/>
      <c r="C263" s="3"/>
      <c r="D263" s="6"/>
      <c r="E263" s="2"/>
      <c r="F263" s="3"/>
      <c r="G263" s="3"/>
      <c r="H263" s="1"/>
      <c r="I263" s="3"/>
      <c r="K263" s="1"/>
      <c r="L263" s="6"/>
      <c r="M263" s="94"/>
      <c r="N263" s="94"/>
      <c r="O263" s="3"/>
      <c r="P263" s="95"/>
      <c r="Q263" s="96"/>
      <c r="R263" s="49"/>
      <c r="S263" s="110"/>
      <c r="T263" s="111"/>
      <c r="U263" s="50"/>
      <c r="V263" s="50"/>
      <c r="W263" s="50"/>
      <c r="X263" s="50"/>
      <c r="Y263" s="50"/>
      <c r="Z263" s="99"/>
      <c r="AA263" s="3">
        <v>263</v>
      </c>
      <c r="AC263" s="3"/>
      <c r="AD263" s="107" t="e">
        <f>REPLACE(INDEX(GroupVertices[Group], MATCH(Vertices[[#This Row],[Vertex]],GroupVertices[Vertex],0)),1,1,"")</f>
        <v>#N/A</v>
      </c>
    </row>
    <row r="264" spans="1:30" x14ac:dyDescent="0.25">
      <c r="B264" s="3"/>
      <c r="C264" s="3"/>
      <c r="D264" s="6"/>
      <c r="E264" s="2"/>
      <c r="F264" s="3"/>
      <c r="G264" s="3"/>
      <c r="H264" s="1"/>
      <c r="I264" s="3"/>
      <c r="K264" s="1"/>
      <c r="L264" s="6"/>
      <c r="M264" s="94"/>
      <c r="N264" s="94"/>
      <c r="O264" s="3"/>
      <c r="P264" s="95"/>
      <c r="Q264" s="96"/>
      <c r="R264" s="49"/>
      <c r="S264" s="110"/>
      <c r="T264" s="111"/>
      <c r="U264" s="50"/>
      <c r="V264" s="50"/>
      <c r="W264" s="50"/>
      <c r="X264" s="50"/>
      <c r="Y264" s="50"/>
      <c r="Z264" s="99"/>
      <c r="AA264" s="3">
        <v>264</v>
      </c>
      <c r="AC264" s="3"/>
      <c r="AD264" s="107" t="e">
        <f>REPLACE(INDEX(GroupVertices[Group], MATCH(Vertices[[#This Row],[Vertex]],GroupVertices[Vertex],0)),1,1,"")</f>
        <v>#N/A</v>
      </c>
    </row>
    <row r="265" spans="1:30" x14ac:dyDescent="0.25">
      <c r="B265" s="3"/>
      <c r="C265" s="3"/>
      <c r="D265" s="6"/>
      <c r="E265" s="2"/>
      <c r="F265" s="3"/>
      <c r="G265" s="3"/>
      <c r="H265" s="1"/>
      <c r="I265" s="3"/>
      <c r="K265" s="1"/>
      <c r="L265" s="6"/>
      <c r="M265" s="94"/>
      <c r="N265" s="94"/>
      <c r="O265" s="3"/>
      <c r="P265" s="95"/>
      <c r="Q265" s="96"/>
      <c r="R265" s="49"/>
      <c r="S265" s="110"/>
      <c r="T265" s="111"/>
      <c r="U265" s="50"/>
      <c r="V265" s="50"/>
      <c r="W265" s="50"/>
      <c r="X265" s="50"/>
      <c r="Y265" s="50"/>
      <c r="Z265" s="99"/>
      <c r="AA265" s="3">
        <v>265</v>
      </c>
      <c r="AC265" s="3"/>
      <c r="AD265" s="107" t="e">
        <f>REPLACE(INDEX(GroupVertices[Group], MATCH(Vertices[[#This Row],[Vertex]],GroupVertices[Vertex],0)),1,1,"")</f>
        <v>#N/A</v>
      </c>
    </row>
    <row r="266" spans="1:30" x14ac:dyDescent="0.25">
      <c r="B266" s="3"/>
      <c r="C266" s="3"/>
      <c r="D266" s="6"/>
      <c r="E266" s="2"/>
      <c r="F266" s="3"/>
      <c r="G266" s="3"/>
      <c r="H266" s="1"/>
      <c r="I266" s="3"/>
      <c r="K266" s="1"/>
      <c r="L266" s="6"/>
      <c r="M266" s="94"/>
      <c r="N266" s="94"/>
      <c r="O266" s="3"/>
      <c r="P266" s="95"/>
      <c r="Q266" s="96"/>
      <c r="R266" s="49"/>
      <c r="S266" s="110"/>
      <c r="T266" s="111"/>
      <c r="U266" s="50"/>
      <c r="V266" s="50"/>
      <c r="W266" s="50"/>
      <c r="X266" s="50"/>
      <c r="Y266" s="50"/>
      <c r="Z266" s="99"/>
      <c r="AA266" s="3">
        <v>266</v>
      </c>
      <c r="AC266" s="3"/>
      <c r="AD266" s="107" t="e">
        <f>REPLACE(INDEX(GroupVertices[Group], MATCH(Vertices[[#This Row],[Vertex]],GroupVertices[Vertex],0)),1,1,"")</f>
        <v>#N/A</v>
      </c>
    </row>
    <row r="267" spans="1:30" x14ac:dyDescent="0.25">
      <c r="B267" s="3"/>
      <c r="C267" s="3"/>
      <c r="D267" s="6"/>
      <c r="E267" s="2"/>
      <c r="F267" s="3"/>
      <c r="G267" s="3"/>
      <c r="H267" s="1"/>
      <c r="I267" s="3"/>
      <c r="K267" s="1"/>
      <c r="L267" s="6"/>
      <c r="M267" s="94"/>
      <c r="N267" s="94"/>
      <c r="O267" s="3"/>
      <c r="P267" s="95"/>
      <c r="Q267" s="96"/>
      <c r="R267" s="49"/>
      <c r="S267" s="110"/>
      <c r="T267" s="111"/>
      <c r="U267" s="50"/>
      <c r="V267" s="50"/>
      <c r="W267" s="50"/>
      <c r="X267" s="50"/>
      <c r="Y267" s="50"/>
      <c r="Z267" s="99"/>
      <c r="AA267" s="3">
        <v>267</v>
      </c>
      <c r="AC267" s="3"/>
      <c r="AD267" s="107" t="e">
        <f>REPLACE(INDEX(GroupVertices[Group], MATCH(Vertices[[#This Row],[Vertex]],GroupVertices[Vertex],0)),1,1,"")</f>
        <v>#N/A</v>
      </c>
    </row>
    <row r="268" spans="1:30" x14ac:dyDescent="0.25">
      <c r="B268" s="3"/>
      <c r="C268" s="3"/>
      <c r="D268" s="6"/>
      <c r="E268" s="2"/>
      <c r="F268" s="3"/>
      <c r="G268" s="3"/>
      <c r="H268" s="1"/>
      <c r="I268" s="3"/>
      <c r="K268" s="1"/>
      <c r="L268" s="6"/>
      <c r="M268" s="94"/>
      <c r="N268" s="94"/>
      <c r="O268" s="3"/>
      <c r="P268" s="95"/>
      <c r="Q268" s="96"/>
      <c r="R268" s="49"/>
      <c r="S268" s="110"/>
      <c r="T268" s="111"/>
      <c r="U268" s="50"/>
      <c r="V268" s="50"/>
      <c r="W268" s="50"/>
      <c r="X268" s="50"/>
      <c r="Y268" s="50"/>
      <c r="Z268" s="99"/>
      <c r="AA268" s="3">
        <v>268</v>
      </c>
      <c r="AC268" s="3"/>
      <c r="AD268" s="107" t="e">
        <f>REPLACE(INDEX(GroupVertices[Group], MATCH(Vertices[[#This Row],[Vertex]],GroupVertices[Vertex],0)),1,1,"")</f>
        <v>#N/A</v>
      </c>
    </row>
    <row r="269" spans="1:30" x14ac:dyDescent="0.25">
      <c r="B269" s="3"/>
      <c r="C269" s="3"/>
      <c r="D269" s="6"/>
      <c r="E269" s="2"/>
      <c r="F269" s="3"/>
      <c r="G269" s="3"/>
      <c r="H269" s="1"/>
      <c r="I269" s="3"/>
      <c r="K269" s="1"/>
      <c r="L269" s="6"/>
      <c r="M269" s="94"/>
      <c r="N269" s="94"/>
      <c r="O269" s="3"/>
      <c r="P269" s="95"/>
      <c r="Q269" s="96"/>
      <c r="R269" s="49"/>
      <c r="S269" s="110"/>
      <c r="T269" s="111"/>
      <c r="U269" s="50"/>
      <c r="V269" s="50"/>
      <c r="W269" s="50"/>
      <c r="X269" s="50"/>
      <c r="Y269" s="50"/>
      <c r="Z269" s="99"/>
      <c r="AA269" s="3">
        <v>269</v>
      </c>
      <c r="AC269" s="3"/>
      <c r="AD269" s="107" t="e">
        <f>REPLACE(INDEX(GroupVertices[Group], MATCH(Vertices[[#This Row],[Vertex]],GroupVertices[Vertex],0)),1,1,"")</f>
        <v>#N/A</v>
      </c>
    </row>
    <row r="270" spans="1:30" x14ac:dyDescent="0.25">
      <c r="B270" s="3"/>
      <c r="C270" s="3"/>
      <c r="D270" s="6"/>
      <c r="E270" s="2"/>
      <c r="F270" s="3"/>
      <c r="G270" s="3"/>
      <c r="H270" s="1"/>
      <c r="I270" s="3"/>
      <c r="K270" s="1"/>
      <c r="L270" s="6"/>
      <c r="M270" s="94"/>
      <c r="N270" s="94"/>
      <c r="O270" s="3"/>
      <c r="P270" s="95"/>
      <c r="Q270" s="96"/>
      <c r="R270" s="49"/>
      <c r="S270" s="110"/>
      <c r="T270" s="111"/>
      <c r="U270" s="50"/>
      <c r="V270" s="50"/>
      <c r="W270" s="50"/>
      <c r="X270" s="50"/>
      <c r="Y270" s="50"/>
      <c r="Z270" s="99"/>
      <c r="AA270" s="3">
        <v>270</v>
      </c>
      <c r="AC270" s="3"/>
      <c r="AD270" s="107" t="e">
        <f>REPLACE(INDEX(GroupVertices[Group], MATCH(Vertices[[#This Row],[Vertex]],GroupVertices[Vertex],0)),1,1,"")</f>
        <v>#N/A</v>
      </c>
    </row>
    <row r="271" spans="1:30" x14ac:dyDescent="0.25">
      <c r="B271" s="3"/>
      <c r="C271" s="3"/>
      <c r="D271" s="6"/>
      <c r="E271" s="2"/>
      <c r="F271" s="3"/>
      <c r="G271" s="3"/>
      <c r="H271" s="1"/>
      <c r="I271" s="3"/>
      <c r="K271" s="1"/>
      <c r="L271" s="6"/>
      <c r="M271" s="94"/>
      <c r="N271" s="94"/>
      <c r="O271" s="3"/>
      <c r="P271" s="95"/>
      <c r="Q271" s="96"/>
      <c r="R271" s="49"/>
      <c r="S271" s="110"/>
      <c r="T271" s="111"/>
      <c r="U271" s="50"/>
      <c r="V271" s="50"/>
      <c r="W271" s="50"/>
      <c r="X271" s="50"/>
      <c r="Y271" s="50"/>
      <c r="Z271" s="99"/>
      <c r="AA271" s="3">
        <v>271</v>
      </c>
      <c r="AC271" s="3"/>
      <c r="AD271" s="107" t="e">
        <f>REPLACE(INDEX(GroupVertices[Group], MATCH(Vertices[[#This Row],[Vertex]],GroupVertices[Vertex],0)),1,1,"")</f>
        <v>#N/A</v>
      </c>
    </row>
    <row r="272" spans="1:30" x14ac:dyDescent="0.25">
      <c r="A272" s="112"/>
      <c r="B272" s="113"/>
      <c r="C272" s="113"/>
      <c r="D272" s="114"/>
      <c r="E272" s="115"/>
      <c r="F272" s="113"/>
      <c r="G272" s="113"/>
      <c r="H272" s="112"/>
      <c r="I272" s="113"/>
      <c r="J272" s="113"/>
      <c r="K272" s="112"/>
      <c r="L272" s="114"/>
      <c r="M272" s="116"/>
      <c r="N272" s="116"/>
      <c r="O272" s="113"/>
      <c r="P272" s="117"/>
      <c r="Q272" s="96"/>
      <c r="R272" s="49"/>
      <c r="S272" s="110"/>
      <c r="T272" s="111"/>
      <c r="U272" s="50"/>
      <c r="V272" s="50"/>
      <c r="W272" s="50"/>
      <c r="X272" s="50"/>
      <c r="Y272" s="50"/>
      <c r="Z272" s="99"/>
      <c r="AA272" s="113">
        <v>272</v>
      </c>
      <c r="AB272" s="113"/>
      <c r="AC272" s="113"/>
      <c r="AD272" s="107" t="e">
        <f>REPLACE(INDEX(GroupVertices[Group], MATCH(Vertices[[#This Row],[Vertex]],GroupVertices[Vertex],0)),1,1,"")</f>
        <v>#N/A</v>
      </c>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272">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67"/>
  <sheetViews>
    <sheetView workbookViewId="0">
      <pane ySplit="2" topLeftCell="A3" activePane="bottomLeft" state="frozen"/>
      <selection pane="bottomLeft" activeCell="B3" sqref="B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106" t="s">
        <v>242</v>
      </c>
      <c r="B3" s="108" t="s">
        <v>263</v>
      </c>
      <c r="C3" s="108" t="s">
        <v>57</v>
      </c>
      <c r="D3" s="101"/>
      <c r="E3" s="100"/>
      <c r="F3" s="102"/>
      <c r="G3" s="103"/>
      <c r="H3" s="103"/>
      <c r="I3" s="104">
        <v>3</v>
      </c>
      <c r="J3" s="105"/>
      <c r="K3" s="49"/>
      <c r="L3" s="49"/>
      <c r="M3" s="49"/>
      <c r="N3" s="49"/>
      <c r="O3" s="49"/>
      <c r="P3" s="50"/>
      <c r="Q3" s="50"/>
      <c r="R3" s="49"/>
      <c r="S3" s="49"/>
      <c r="T3" s="49"/>
      <c r="U3" s="49"/>
      <c r="V3" s="49"/>
      <c r="W3" s="50"/>
      <c r="X3" s="50"/>
    </row>
    <row r="4" spans="1:24" x14ac:dyDescent="0.25">
      <c r="A4" s="123" t="s">
        <v>243</v>
      </c>
      <c r="B4" s="108" t="s">
        <v>264</v>
      </c>
      <c r="C4" s="108" t="s">
        <v>57</v>
      </c>
      <c r="D4" s="124"/>
      <c r="E4" s="12"/>
      <c r="F4" s="112"/>
      <c r="G4" s="12"/>
      <c r="H4" s="12"/>
      <c r="I4" s="126">
        <v>4</v>
      </c>
      <c r="J4" s="125"/>
      <c r="K4" s="118"/>
      <c r="L4" s="118"/>
      <c r="M4" s="118"/>
      <c r="N4" s="118"/>
      <c r="O4" s="118"/>
      <c r="P4" s="119"/>
      <c r="Q4" s="119"/>
      <c r="R4" s="118"/>
      <c r="S4" s="118"/>
      <c r="T4" s="118"/>
      <c r="U4" s="118"/>
      <c r="V4" s="118"/>
      <c r="W4" s="119"/>
      <c r="X4" s="119"/>
    </row>
    <row r="5" spans="1:24" x14ac:dyDescent="0.25">
      <c r="A5" s="123" t="s">
        <v>244</v>
      </c>
      <c r="B5" s="108" t="s">
        <v>265</v>
      </c>
      <c r="C5" s="108" t="s">
        <v>57</v>
      </c>
      <c r="D5" s="124"/>
      <c r="E5" s="12"/>
      <c r="F5" s="112"/>
      <c r="G5" s="12"/>
      <c r="H5" s="12"/>
      <c r="I5" s="126">
        <v>5</v>
      </c>
      <c r="J5" s="125"/>
      <c r="K5" s="118"/>
      <c r="L5" s="118"/>
      <c r="M5" s="118"/>
      <c r="N5" s="118"/>
      <c r="O5" s="118"/>
      <c r="P5" s="119"/>
      <c r="Q5" s="119"/>
      <c r="R5" s="118"/>
      <c r="S5" s="118"/>
      <c r="T5" s="118"/>
      <c r="U5" s="118"/>
      <c r="V5" s="118"/>
      <c r="W5" s="119"/>
      <c r="X5" s="119"/>
    </row>
    <row r="6" spans="1:24" x14ac:dyDescent="0.25">
      <c r="A6" s="123" t="s">
        <v>245</v>
      </c>
      <c r="B6" s="108" t="s">
        <v>266</v>
      </c>
      <c r="C6" s="108" t="s">
        <v>57</v>
      </c>
      <c r="D6" s="124"/>
      <c r="E6" s="12"/>
      <c r="F6" s="112"/>
      <c r="G6" s="12"/>
      <c r="H6" s="12"/>
      <c r="I6" s="126">
        <v>6</v>
      </c>
      <c r="J6" s="125"/>
      <c r="K6" s="118"/>
      <c r="L6" s="118"/>
      <c r="M6" s="118"/>
      <c r="N6" s="118"/>
      <c r="O6" s="118"/>
      <c r="P6" s="119"/>
      <c r="Q6" s="119"/>
      <c r="R6" s="118"/>
      <c r="S6" s="118"/>
      <c r="T6" s="118"/>
      <c r="U6" s="118"/>
      <c r="V6" s="118"/>
      <c r="W6" s="119"/>
      <c r="X6" s="119"/>
    </row>
    <row r="7" spans="1:24" x14ac:dyDescent="0.25">
      <c r="A7" s="123" t="s">
        <v>246</v>
      </c>
      <c r="B7" s="108" t="s">
        <v>267</v>
      </c>
      <c r="C7" s="108" t="s">
        <v>57</v>
      </c>
      <c r="D7" s="124"/>
      <c r="E7" s="12"/>
      <c r="F7" s="112"/>
      <c r="G7" s="12"/>
      <c r="H7" s="12"/>
      <c r="I7" s="126">
        <v>7</v>
      </c>
      <c r="J7" s="125"/>
      <c r="K7" s="118"/>
      <c r="L7" s="118"/>
      <c r="M7" s="118"/>
      <c r="N7" s="118"/>
      <c r="O7" s="118"/>
      <c r="P7" s="119"/>
      <c r="Q7" s="119"/>
      <c r="R7" s="118"/>
      <c r="S7" s="118"/>
      <c r="T7" s="118"/>
      <c r="U7" s="118"/>
      <c r="V7" s="118"/>
      <c r="W7" s="119"/>
      <c r="X7" s="119"/>
    </row>
    <row r="8" spans="1:24" x14ac:dyDescent="0.25">
      <c r="A8" s="123" t="s">
        <v>247</v>
      </c>
      <c r="B8" s="108" t="s">
        <v>268</v>
      </c>
      <c r="C8" s="108" t="s">
        <v>57</v>
      </c>
      <c r="D8" s="124"/>
      <c r="E8" s="12"/>
      <c r="F8" s="112"/>
      <c r="G8" s="12"/>
      <c r="H8" s="12"/>
      <c r="I8" s="126">
        <v>8</v>
      </c>
      <c r="J8" s="125"/>
      <c r="K8" s="118"/>
      <c r="L8" s="118"/>
      <c r="M8" s="118"/>
      <c r="N8" s="118"/>
      <c r="O8" s="118"/>
      <c r="P8" s="119"/>
      <c r="Q8" s="119"/>
      <c r="R8" s="118"/>
      <c r="S8" s="118"/>
      <c r="T8" s="118"/>
      <c r="U8" s="118"/>
      <c r="V8" s="118"/>
      <c r="W8" s="119"/>
      <c r="X8" s="119"/>
    </row>
    <row r="9" spans="1:24" x14ac:dyDescent="0.25">
      <c r="A9" s="123" t="s">
        <v>248</v>
      </c>
      <c r="B9" s="108" t="s">
        <v>269</v>
      </c>
      <c r="C9" s="108" t="s">
        <v>57</v>
      </c>
      <c r="D9" s="124"/>
      <c r="E9" s="12"/>
      <c r="F9" s="112"/>
      <c r="G9" s="12"/>
      <c r="H9" s="12"/>
      <c r="I9" s="126">
        <v>9</v>
      </c>
      <c r="J9" s="125"/>
      <c r="K9" s="118"/>
      <c r="L9" s="118"/>
      <c r="M9" s="118"/>
      <c r="N9" s="118"/>
      <c r="O9" s="118"/>
      <c r="P9" s="119"/>
      <c r="Q9" s="119"/>
      <c r="R9" s="118"/>
      <c r="S9" s="118"/>
      <c r="T9" s="118"/>
      <c r="U9" s="118"/>
      <c r="V9" s="118"/>
      <c r="W9" s="119"/>
      <c r="X9" s="119"/>
    </row>
    <row r="10" spans="1:24" ht="14.25" customHeight="1" x14ac:dyDescent="0.25">
      <c r="A10" s="123" t="s">
        <v>249</v>
      </c>
      <c r="B10" s="108" t="s">
        <v>270</v>
      </c>
      <c r="C10" s="108" t="s">
        <v>57</v>
      </c>
      <c r="D10" s="124"/>
      <c r="E10" s="12"/>
      <c r="F10" s="112"/>
      <c r="G10" s="12"/>
      <c r="H10" s="12"/>
      <c r="I10" s="126">
        <v>10</v>
      </c>
      <c r="J10" s="125"/>
      <c r="K10" s="118"/>
      <c r="L10" s="118"/>
      <c r="M10" s="118"/>
      <c r="N10" s="118"/>
      <c r="O10" s="118"/>
      <c r="P10" s="119"/>
      <c r="Q10" s="119"/>
      <c r="R10" s="118"/>
      <c r="S10" s="118"/>
      <c r="T10" s="118"/>
      <c r="U10" s="118"/>
      <c r="V10" s="118"/>
      <c r="W10" s="119"/>
      <c r="X10" s="119"/>
    </row>
    <row r="11" spans="1:24" x14ac:dyDescent="0.25">
      <c r="A11" s="123" t="s">
        <v>250</v>
      </c>
      <c r="B11" s="108" t="s">
        <v>271</v>
      </c>
      <c r="C11" s="108" t="s">
        <v>57</v>
      </c>
      <c r="D11" s="124"/>
      <c r="E11" s="12"/>
      <c r="F11" s="112"/>
      <c r="G11" s="12"/>
      <c r="H11" s="12"/>
      <c r="I11" s="126">
        <v>11</v>
      </c>
      <c r="J11" s="125"/>
      <c r="K11" s="118"/>
      <c r="L11" s="118"/>
      <c r="M11" s="118"/>
      <c r="N11" s="118"/>
      <c r="O11" s="118"/>
      <c r="P11" s="119"/>
      <c r="Q11" s="119"/>
      <c r="R11" s="118"/>
      <c r="S11" s="118"/>
      <c r="T11" s="118"/>
      <c r="U11" s="118"/>
      <c r="V11" s="118"/>
      <c r="W11" s="119"/>
      <c r="X11" s="119"/>
    </row>
    <row r="12" spans="1:24" x14ac:dyDescent="0.25">
      <c r="A12" s="123" t="s">
        <v>251</v>
      </c>
      <c r="B12" s="108" t="s">
        <v>272</v>
      </c>
      <c r="C12" s="108" t="s">
        <v>57</v>
      </c>
      <c r="D12" s="124"/>
      <c r="E12" s="12"/>
      <c r="F12" s="112"/>
      <c r="G12" s="12"/>
      <c r="H12" s="12"/>
      <c r="I12" s="126">
        <v>12</v>
      </c>
      <c r="J12" s="125"/>
      <c r="K12" s="118"/>
      <c r="L12" s="118"/>
      <c r="M12" s="118"/>
      <c r="N12" s="118"/>
      <c r="O12" s="118"/>
      <c r="P12" s="119"/>
      <c r="Q12" s="119"/>
      <c r="R12" s="118"/>
      <c r="S12" s="118"/>
      <c r="T12" s="118"/>
      <c r="U12" s="118"/>
      <c r="V12" s="118"/>
      <c r="W12" s="119"/>
      <c r="X12" s="119"/>
    </row>
    <row r="13" spans="1:24" x14ac:dyDescent="0.25">
      <c r="A13" s="123" t="s">
        <v>252</v>
      </c>
      <c r="B13" s="108" t="s">
        <v>273</v>
      </c>
      <c r="C13" s="108" t="s">
        <v>57</v>
      </c>
      <c r="D13" s="124"/>
      <c r="E13" s="12"/>
      <c r="F13" s="112"/>
      <c r="G13" s="12"/>
      <c r="H13" s="12"/>
      <c r="I13" s="126">
        <v>13</v>
      </c>
      <c r="J13" s="125"/>
      <c r="K13" s="118"/>
      <c r="L13" s="118"/>
      <c r="M13" s="118"/>
      <c r="N13" s="118"/>
      <c r="O13" s="118"/>
      <c r="P13" s="119"/>
      <c r="Q13" s="119"/>
      <c r="R13" s="118"/>
      <c r="S13" s="118"/>
      <c r="T13" s="118"/>
      <c r="U13" s="118"/>
      <c r="V13" s="118"/>
      <c r="W13" s="119"/>
      <c r="X13" s="119"/>
    </row>
    <row r="14" spans="1:24" x14ac:dyDescent="0.25">
      <c r="A14" s="123" t="s">
        <v>253</v>
      </c>
      <c r="B14" s="108" t="s">
        <v>274</v>
      </c>
      <c r="C14" s="108" t="s">
        <v>57</v>
      </c>
      <c r="D14" s="124"/>
      <c r="E14" s="12"/>
      <c r="F14" s="112"/>
      <c r="G14" s="12"/>
      <c r="H14" s="12"/>
      <c r="I14" s="126">
        <v>14</v>
      </c>
      <c r="J14" s="125"/>
      <c r="K14" s="118"/>
      <c r="L14" s="118"/>
      <c r="M14" s="118"/>
      <c r="N14" s="118"/>
      <c r="O14" s="118"/>
      <c r="P14" s="119"/>
      <c r="Q14" s="119"/>
      <c r="R14" s="118"/>
      <c r="S14" s="118"/>
      <c r="T14" s="118"/>
      <c r="U14" s="118"/>
      <c r="V14" s="118"/>
      <c r="W14" s="119"/>
      <c r="X14" s="119"/>
    </row>
    <row r="15" spans="1:24" x14ac:dyDescent="0.25">
      <c r="A15" s="123" t="s">
        <v>254</v>
      </c>
      <c r="B15" s="108" t="s">
        <v>263</v>
      </c>
      <c r="C15" s="108" t="s">
        <v>60</v>
      </c>
      <c r="D15" s="124"/>
      <c r="E15" s="12"/>
      <c r="F15" s="112"/>
      <c r="G15" s="12"/>
      <c r="H15" s="12"/>
      <c r="I15" s="126">
        <v>15</v>
      </c>
      <c r="J15" s="125"/>
      <c r="K15" s="118"/>
      <c r="L15" s="118"/>
      <c r="M15" s="118"/>
      <c r="N15" s="118"/>
      <c r="O15" s="118"/>
      <c r="P15" s="119"/>
      <c r="Q15" s="119"/>
      <c r="R15" s="118"/>
      <c r="S15" s="118"/>
      <c r="T15" s="118"/>
      <c r="U15" s="118"/>
      <c r="V15" s="118"/>
      <c r="W15" s="119"/>
      <c r="X15" s="119"/>
    </row>
    <row r="16" spans="1:24" x14ac:dyDescent="0.25">
      <c r="A16" s="123" t="s">
        <v>255</v>
      </c>
      <c r="B16" s="108" t="s">
        <v>264</v>
      </c>
      <c r="C16" s="108" t="s">
        <v>60</v>
      </c>
      <c r="D16" s="124"/>
      <c r="E16" s="12"/>
      <c r="F16" s="112"/>
      <c r="G16" s="12"/>
      <c r="H16" s="12"/>
      <c r="I16" s="126">
        <v>16</v>
      </c>
      <c r="J16" s="125"/>
      <c r="K16" s="118"/>
      <c r="L16" s="118"/>
      <c r="M16" s="118"/>
      <c r="N16" s="118"/>
      <c r="O16" s="118"/>
      <c r="P16" s="119"/>
      <c r="Q16" s="119"/>
      <c r="R16" s="118"/>
      <c r="S16" s="118"/>
      <c r="T16" s="118"/>
      <c r="U16" s="118"/>
      <c r="V16" s="118"/>
      <c r="W16" s="119"/>
      <c r="X16" s="119"/>
    </row>
    <row r="17" spans="1:24" x14ac:dyDescent="0.25">
      <c r="A17" s="123" t="s">
        <v>256</v>
      </c>
      <c r="B17" s="108" t="s">
        <v>265</v>
      </c>
      <c r="C17" s="108" t="s">
        <v>60</v>
      </c>
      <c r="D17" s="124"/>
      <c r="E17" s="12"/>
      <c r="F17" s="112"/>
      <c r="G17" s="12"/>
      <c r="H17" s="12"/>
      <c r="I17" s="126">
        <v>17</v>
      </c>
      <c r="J17" s="125"/>
      <c r="K17" s="118"/>
      <c r="L17" s="118"/>
      <c r="M17" s="118"/>
      <c r="N17" s="118"/>
      <c r="O17" s="118"/>
      <c r="P17" s="119"/>
      <c r="Q17" s="119"/>
      <c r="R17" s="118"/>
      <c r="S17" s="118"/>
      <c r="T17" s="118"/>
      <c r="U17" s="118"/>
      <c r="V17" s="118"/>
      <c r="W17" s="119"/>
      <c r="X17" s="119"/>
    </row>
    <row r="18" spans="1:24" x14ac:dyDescent="0.25">
      <c r="A18" s="123" t="s">
        <v>257</v>
      </c>
      <c r="B18" s="108" t="s">
        <v>266</v>
      </c>
      <c r="C18" s="108" t="s">
        <v>60</v>
      </c>
      <c r="D18" s="124"/>
      <c r="E18" s="12"/>
      <c r="F18" s="112"/>
      <c r="G18" s="12"/>
      <c r="H18" s="12"/>
      <c r="I18" s="126">
        <v>18</v>
      </c>
      <c r="J18" s="125"/>
      <c r="K18" s="118"/>
      <c r="L18" s="118"/>
      <c r="M18" s="118"/>
      <c r="N18" s="118"/>
      <c r="O18" s="118"/>
      <c r="P18" s="119"/>
      <c r="Q18" s="119"/>
      <c r="R18" s="118"/>
      <c r="S18" s="118"/>
      <c r="T18" s="118"/>
      <c r="U18" s="118"/>
      <c r="V18" s="118"/>
      <c r="W18" s="119"/>
      <c r="X18" s="119"/>
    </row>
    <row r="19" spans="1:24" x14ac:dyDescent="0.25">
      <c r="A19" s="123" t="s">
        <v>258</v>
      </c>
      <c r="B19" s="108" t="s">
        <v>267</v>
      </c>
      <c r="C19" s="108" t="s">
        <v>60</v>
      </c>
      <c r="D19" s="124"/>
      <c r="E19" s="12"/>
      <c r="F19" s="112"/>
      <c r="G19" s="12"/>
      <c r="H19" s="12"/>
      <c r="I19" s="126">
        <v>19</v>
      </c>
      <c r="J19" s="125"/>
      <c r="K19" s="118"/>
      <c r="L19" s="118"/>
      <c r="M19" s="118"/>
      <c r="N19" s="118"/>
      <c r="O19" s="118"/>
      <c r="P19" s="119"/>
      <c r="Q19" s="119"/>
      <c r="R19" s="118"/>
      <c r="S19" s="118"/>
      <c r="T19" s="118"/>
      <c r="U19" s="118"/>
      <c r="V19" s="118"/>
      <c r="W19" s="119"/>
      <c r="X19" s="119"/>
    </row>
    <row r="20" spans="1:24" x14ac:dyDescent="0.25">
      <c r="A20" s="123" t="s">
        <v>259</v>
      </c>
      <c r="B20" s="108" t="s">
        <v>268</v>
      </c>
      <c r="C20" s="108" t="s">
        <v>60</v>
      </c>
      <c r="D20" s="124"/>
      <c r="E20" s="12"/>
      <c r="F20" s="112"/>
      <c r="G20" s="12"/>
      <c r="H20" s="12"/>
      <c r="I20" s="126">
        <v>20</v>
      </c>
      <c r="J20" s="125"/>
      <c r="K20" s="118"/>
      <c r="L20" s="118"/>
      <c r="M20" s="118"/>
      <c r="N20" s="118"/>
      <c r="O20" s="118"/>
      <c r="P20" s="119"/>
      <c r="Q20" s="119"/>
      <c r="R20" s="118"/>
      <c r="S20" s="118"/>
      <c r="T20" s="118"/>
      <c r="U20" s="118"/>
      <c r="V20" s="118"/>
      <c r="W20" s="119"/>
      <c r="X20" s="119"/>
    </row>
    <row r="21" spans="1:24" x14ac:dyDescent="0.25">
      <c r="A21" s="123" t="s">
        <v>260</v>
      </c>
      <c r="B21" s="108" t="s">
        <v>269</v>
      </c>
      <c r="C21" s="108" t="s">
        <v>60</v>
      </c>
      <c r="D21" s="124"/>
      <c r="E21" s="12"/>
      <c r="F21" s="112"/>
      <c r="G21" s="12"/>
      <c r="H21" s="12"/>
      <c r="I21" s="126">
        <v>21</v>
      </c>
      <c r="J21" s="125"/>
      <c r="K21" s="118"/>
      <c r="L21" s="118"/>
      <c r="M21" s="118"/>
      <c r="N21" s="118"/>
      <c r="O21" s="118"/>
      <c r="P21" s="119"/>
      <c r="Q21" s="119"/>
      <c r="R21" s="118"/>
      <c r="S21" s="118"/>
      <c r="T21" s="118"/>
      <c r="U21" s="118"/>
      <c r="V21" s="118"/>
      <c r="W21" s="119"/>
      <c r="X21" s="119"/>
    </row>
    <row r="22" spans="1:24" x14ac:dyDescent="0.25">
      <c r="A22"/>
    </row>
    <row r="23" spans="1:24" x14ac:dyDescent="0.25">
      <c r="A23"/>
    </row>
    <row r="24" spans="1:24" x14ac:dyDescent="0.25">
      <c r="A24"/>
    </row>
    <row r="25" spans="1:24" x14ac:dyDescent="0.25">
      <c r="A25"/>
    </row>
    <row r="26" spans="1:24" x14ac:dyDescent="0.25">
      <c r="A26"/>
    </row>
    <row r="27" spans="1:24" x14ac:dyDescent="0.25">
      <c r="A27"/>
    </row>
    <row r="28" spans="1:24" x14ac:dyDescent="0.25">
      <c r="A28"/>
    </row>
    <row r="29" spans="1:24" x14ac:dyDescent="0.25">
      <c r="A29"/>
    </row>
    <row r="30" spans="1:24" x14ac:dyDescent="0.25">
      <c r="A30"/>
    </row>
    <row r="31" spans="1:24" x14ac:dyDescent="0.25">
      <c r="A31"/>
    </row>
    <row r="32" spans="1:2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row r="45" spans="1:1" x14ac:dyDescent="0.25">
      <c r="A45"/>
    </row>
    <row r="46" spans="1:1" x14ac:dyDescent="0.25">
      <c r="A46"/>
    </row>
    <row r="47" spans="1:1" x14ac:dyDescent="0.25">
      <c r="A47"/>
    </row>
    <row r="48" spans="1:1" x14ac:dyDescent="0.25">
      <c r="A48"/>
    </row>
    <row r="49" spans="1:1" x14ac:dyDescent="0.25">
      <c r="A49"/>
    </row>
    <row r="50" spans="1:1" x14ac:dyDescent="0.25">
      <c r="A50"/>
    </row>
    <row r="51" spans="1:1" x14ac:dyDescent="0.25">
      <c r="A51"/>
    </row>
    <row r="52" spans="1:1" x14ac:dyDescent="0.25">
      <c r="A52"/>
    </row>
    <row r="53" spans="1:1" x14ac:dyDescent="0.25">
      <c r="A53"/>
    </row>
    <row r="54" spans="1:1" x14ac:dyDescent="0.25">
      <c r="A54"/>
    </row>
    <row r="55" spans="1:1" x14ac:dyDescent="0.25">
      <c r="A55"/>
    </row>
    <row r="56" spans="1:1" x14ac:dyDescent="0.25">
      <c r="A56"/>
    </row>
    <row r="57" spans="1:1" x14ac:dyDescent="0.25">
      <c r="A57"/>
    </row>
    <row r="58" spans="1:1" x14ac:dyDescent="0.25">
      <c r="A58"/>
    </row>
    <row r="59" spans="1:1" x14ac:dyDescent="0.25">
      <c r="A59"/>
    </row>
    <row r="60" spans="1:1" x14ac:dyDescent="0.25">
      <c r="A60"/>
    </row>
    <row r="61" spans="1:1" x14ac:dyDescent="0.25">
      <c r="A61"/>
    </row>
    <row r="62" spans="1:1" x14ac:dyDescent="0.25">
      <c r="A62"/>
    </row>
    <row r="63" spans="1:1" x14ac:dyDescent="0.25">
      <c r="A63"/>
    </row>
    <row r="64" spans="1:1" x14ac:dyDescent="0.25">
      <c r="A64"/>
    </row>
    <row r="65" spans="1:1" x14ac:dyDescent="0.25">
      <c r="A65"/>
    </row>
    <row r="66" spans="1:1" x14ac:dyDescent="0.25">
      <c r="A66"/>
    </row>
    <row r="67" spans="1:1" x14ac:dyDescent="0.25">
      <c r="A67"/>
    </row>
  </sheetData>
  <dataConsolidate/>
  <dataValidations count="8">
    <dataValidation allowBlank="1" showInputMessage="1" promptTitle="Group Vertex Color" prompt="To select a color to use for all vertices in the group, right-click and select Select Color on the right-click menu." sqref="B3:B21"/>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21">
      <formula1>ValidGroupShapes</formula1>
    </dataValidation>
    <dataValidation allowBlank="1" showInputMessage="1" showErrorMessage="1" promptTitle="Group Name" prompt="Enter the name of the group." sqref="A3:A21"/>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21">
      <formula1>ValidBooleansDefaultFalse</formula1>
    </dataValidation>
    <dataValidation allowBlank="1" sqref="K3:K21"/>
    <dataValidation allowBlank="1" showInputMessage="1" showErrorMessage="1" errorTitle="Invalid Group Collapsed" error="You have entered an unrecognized &quot;group collapsed.&quot;  Try selecting from the drop-down list instead." promptTitle="Group Label" prompt="Enter an optional group label." sqref="F3:F21"/>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21"/>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21">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107"/>
  <sheetViews>
    <sheetView workbookViewId="0">
      <selection activeCell="B16" sqref="B16"/>
    </sheetView>
  </sheetViews>
  <sheetFormatPr defaultRowHeight="15" x14ac:dyDescent="0.25"/>
  <cols>
    <col min="1" max="1" width="9.42578125" style="1" bestFit="1" customWidth="1"/>
    <col min="2" max="2" width="27.5703125" style="1" customWidth="1"/>
    <col min="3" max="3" width="11.5703125" bestFit="1" customWidth="1"/>
    <col min="4" max="4" width="9.140625" customWidth="1"/>
  </cols>
  <sheetData>
    <row r="1" spans="1:3" ht="15" customHeight="1" x14ac:dyDescent="0.25">
      <c r="A1" s="11" t="s">
        <v>145</v>
      </c>
      <c r="B1" s="11" t="s">
        <v>5</v>
      </c>
      <c r="C1" s="11" t="s">
        <v>148</v>
      </c>
    </row>
    <row r="2" spans="1:3" x14ac:dyDescent="0.25">
      <c r="A2" s="107" t="s">
        <v>242</v>
      </c>
      <c r="B2" s="109" t="s">
        <v>183</v>
      </c>
      <c r="C2" s="107">
        <f>VLOOKUP(GroupVertices[[#This Row],[Vertex]], Vertices[], MATCH("ID", Vertices[#Headers], 0), FALSE)</f>
        <v>7</v>
      </c>
    </row>
    <row r="3" spans="1:3" x14ac:dyDescent="0.25">
      <c r="A3" s="107" t="s">
        <v>242</v>
      </c>
      <c r="B3" s="109" t="s">
        <v>188</v>
      </c>
      <c r="C3" s="107">
        <f>VLOOKUP(GroupVertices[[#This Row],[Vertex]], Vertices[], MATCH("ID", Vertices[#Headers], 0), FALSE)</f>
        <v>19</v>
      </c>
    </row>
    <row r="4" spans="1:3" x14ac:dyDescent="0.25">
      <c r="A4" s="107" t="s">
        <v>242</v>
      </c>
      <c r="B4" s="109" t="s">
        <v>189</v>
      </c>
      <c r="C4" s="107">
        <f>VLOOKUP(GroupVertices[[#This Row],[Vertex]], Vertices[], MATCH("ID", Vertices[#Headers], 0), FALSE)</f>
        <v>20</v>
      </c>
    </row>
    <row r="5" spans="1:3" x14ac:dyDescent="0.25">
      <c r="A5" s="107" t="s">
        <v>242</v>
      </c>
      <c r="B5" s="109" t="s">
        <v>190</v>
      </c>
      <c r="C5" s="107">
        <f>VLOOKUP(GroupVertices[[#This Row],[Vertex]], Vertices[], MATCH("ID", Vertices[#Headers], 0), FALSE)</f>
        <v>21</v>
      </c>
    </row>
    <row r="6" spans="1:3" x14ac:dyDescent="0.25">
      <c r="A6" s="107" t="s">
        <v>242</v>
      </c>
      <c r="B6" s="109" t="s">
        <v>179</v>
      </c>
      <c r="C6" s="107">
        <f>VLOOKUP(GroupVertices[[#This Row],[Vertex]], Vertices[], MATCH("ID", Vertices[#Headers], 0), FALSE)</f>
        <v>8</v>
      </c>
    </row>
    <row r="7" spans="1:3" x14ac:dyDescent="0.25">
      <c r="A7" s="107" t="s">
        <v>242</v>
      </c>
      <c r="B7" s="109" t="s">
        <v>191</v>
      </c>
      <c r="C7" s="107">
        <f>VLOOKUP(GroupVertices[[#This Row],[Vertex]], Vertices[], MATCH("ID", Vertices[#Headers], 0), FALSE)</f>
        <v>22</v>
      </c>
    </row>
    <row r="8" spans="1:3" x14ac:dyDescent="0.25">
      <c r="A8" s="107" t="s">
        <v>242</v>
      </c>
      <c r="B8" s="109" t="s">
        <v>192</v>
      </c>
      <c r="C8" s="107">
        <f>VLOOKUP(GroupVertices[[#This Row],[Vertex]], Vertices[], MATCH("ID", Vertices[#Headers], 0), FALSE)</f>
        <v>23</v>
      </c>
    </row>
    <row r="9" spans="1:3" x14ac:dyDescent="0.25">
      <c r="A9" s="107" t="s">
        <v>242</v>
      </c>
      <c r="B9" s="109" t="s">
        <v>193</v>
      </c>
      <c r="C9" s="107">
        <f>VLOOKUP(GroupVertices[[#This Row],[Vertex]], Vertices[], MATCH("ID", Vertices[#Headers], 0), FALSE)</f>
        <v>9</v>
      </c>
    </row>
    <row r="10" spans="1:3" x14ac:dyDescent="0.25">
      <c r="A10" s="107" t="s">
        <v>242</v>
      </c>
      <c r="B10" s="109" t="s">
        <v>194</v>
      </c>
      <c r="C10" s="107">
        <f>VLOOKUP(GroupVertices[[#This Row],[Vertex]], Vertices[], MATCH("ID", Vertices[#Headers], 0), FALSE)</f>
        <v>24</v>
      </c>
    </row>
    <row r="11" spans="1:3" x14ac:dyDescent="0.25">
      <c r="A11" s="107" t="s">
        <v>242</v>
      </c>
      <c r="B11" s="109" t="s">
        <v>195</v>
      </c>
      <c r="C11" s="107">
        <f>VLOOKUP(GroupVertices[[#This Row],[Vertex]], Vertices[], MATCH("ID", Vertices[#Headers], 0), FALSE)</f>
        <v>25</v>
      </c>
    </row>
    <row r="12" spans="1:3" x14ac:dyDescent="0.25">
      <c r="A12" s="107" t="s">
        <v>242</v>
      </c>
      <c r="B12" s="109" t="s">
        <v>209</v>
      </c>
      <c r="C12" s="107">
        <f>VLOOKUP(GroupVertices[[#This Row],[Vertex]], Vertices[], MATCH("ID", Vertices[#Headers], 0), FALSE)</f>
        <v>38</v>
      </c>
    </row>
    <row r="13" spans="1:3" x14ac:dyDescent="0.25">
      <c r="A13" s="107" t="s">
        <v>242</v>
      </c>
      <c r="B13" s="109" t="s">
        <v>222</v>
      </c>
      <c r="C13" s="107">
        <f>VLOOKUP(GroupVertices[[#This Row],[Vertex]], Vertices[], MATCH("ID", Vertices[#Headers], 0), FALSE)</f>
        <v>10</v>
      </c>
    </row>
    <row r="14" spans="1:3" x14ac:dyDescent="0.25">
      <c r="A14" s="107" t="s">
        <v>242</v>
      </c>
      <c r="B14" s="109" t="s">
        <v>180</v>
      </c>
      <c r="C14" s="107">
        <f>VLOOKUP(GroupVertices[[#This Row],[Vertex]], Vertices[], MATCH("ID", Vertices[#Headers], 0), FALSE)</f>
        <v>11</v>
      </c>
    </row>
    <row r="15" spans="1:3" x14ac:dyDescent="0.25">
      <c r="A15" s="107" t="s">
        <v>242</v>
      </c>
      <c r="B15" s="109" t="s">
        <v>207</v>
      </c>
      <c r="C15" s="107">
        <f>VLOOKUP(GroupVertices[[#This Row],[Vertex]], Vertices[], MATCH("ID", Vertices[#Headers], 0), FALSE)</f>
        <v>37</v>
      </c>
    </row>
    <row r="16" spans="1:3" x14ac:dyDescent="0.25">
      <c r="A16" s="107" t="s">
        <v>242</v>
      </c>
      <c r="B16" s="109" t="s">
        <v>208</v>
      </c>
      <c r="C16" s="107">
        <f>VLOOKUP(GroupVertices[[#This Row],[Vertex]], Vertices[], MATCH("ID", Vertices[#Headers], 0), FALSE)</f>
        <v>12</v>
      </c>
    </row>
    <row r="17" spans="1:3" x14ac:dyDescent="0.25">
      <c r="A17" s="107" t="s">
        <v>242</v>
      </c>
      <c r="B17" s="109" t="s">
        <v>178</v>
      </c>
      <c r="C17" s="107">
        <f>VLOOKUP(GroupVertices[[#This Row],[Vertex]], Vertices[], MATCH("ID", Vertices[#Headers], 0), FALSE)</f>
        <v>4</v>
      </c>
    </row>
    <row r="18" spans="1:3" x14ac:dyDescent="0.25">
      <c r="A18" s="107" t="s">
        <v>242</v>
      </c>
      <c r="B18" s="109" t="s">
        <v>175</v>
      </c>
      <c r="C18" s="107">
        <f>VLOOKUP(GroupVertices[[#This Row],[Vertex]], Vertices[], MATCH("ID", Vertices[#Headers], 0), FALSE)</f>
        <v>3</v>
      </c>
    </row>
    <row r="19" spans="1:3" x14ac:dyDescent="0.25">
      <c r="A19" s="107" t="s">
        <v>243</v>
      </c>
      <c r="B19" s="109" t="s">
        <v>228</v>
      </c>
      <c r="C19" s="107">
        <f>VLOOKUP(GroupVertices[[#This Row],[Vertex]], Vertices[], MATCH("ID", Vertices[#Headers], 0), FALSE)</f>
        <v>56</v>
      </c>
    </row>
    <row r="20" spans="1:3" x14ac:dyDescent="0.25">
      <c r="A20" s="107" t="s">
        <v>243</v>
      </c>
      <c r="B20" s="109" t="s">
        <v>227</v>
      </c>
      <c r="C20" s="107">
        <f>VLOOKUP(GroupVertices[[#This Row],[Vertex]], Vertices[], MATCH("ID", Vertices[#Headers], 0), FALSE)</f>
        <v>55</v>
      </c>
    </row>
    <row r="21" spans="1:3" x14ac:dyDescent="0.25">
      <c r="A21" s="107" t="s">
        <v>243</v>
      </c>
      <c r="B21" s="109" t="s">
        <v>201</v>
      </c>
      <c r="C21" s="107">
        <f>VLOOKUP(GroupVertices[[#This Row],[Vertex]], Vertices[], MATCH("ID", Vertices[#Headers], 0), FALSE)</f>
        <v>31</v>
      </c>
    </row>
    <row r="22" spans="1:3" x14ac:dyDescent="0.25">
      <c r="A22" s="107" t="s">
        <v>243</v>
      </c>
      <c r="B22" s="109" t="s">
        <v>200</v>
      </c>
      <c r="C22" s="107">
        <f>VLOOKUP(GroupVertices[[#This Row],[Vertex]], Vertices[], MATCH("ID", Vertices[#Headers], 0), FALSE)</f>
        <v>30</v>
      </c>
    </row>
    <row r="23" spans="1:3" x14ac:dyDescent="0.25">
      <c r="A23" s="107" t="s">
        <v>244</v>
      </c>
      <c r="B23" s="109" t="s">
        <v>211</v>
      </c>
      <c r="C23" s="107">
        <f>VLOOKUP(GroupVertices[[#This Row],[Vertex]], Vertices[], MATCH("ID", Vertices[#Headers], 0), FALSE)</f>
        <v>40</v>
      </c>
    </row>
    <row r="24" spans="1:3" x14ac:dyDescent="0.25">
      <c r="A24" s="107" t="s">
        <v>244</v>
      </c>
      <c r="B24" s="109" t="s">
        <v>212</v>
      </c>
      <c r="C24" s="107">
        <f>VLOOKUP(GroupVertices[[#This Row],[Vertex]], Vertices[], MATCH("ID", Vertices[#Headers], 0), FALSE)</f>
        <v>41</v>
      </c>
    </row>
    <row r="25" spans="1:3" x14ac:dyDescent="0.25">
      <c r="A25" s="107" t="s">
        <v>244</v>
      </c>
      <c r="B25" s="109" t="s">
        <v>210</v>
      </c>
      <c r="C25" s="107">
        <f>VLOOKUP(GroupVertices[[#This Row],[Vertex]], Vertices[], MATCH("ID", Vertices[#Headers], 0), FALSE)</f>
        <v>39</v>
      </c>
    </row>
    <row r="26" spans="1:3" x14ac:dyDescent="0.25">
      <c r="A26" s="107" t="s">
        <v>245</v>
      </c>
      <c r="B26" s="109" t="s">
        <v>205</v>
      </c>
      <c r="C26" s="107">
        <f>VLOOKUP(GroupVertices[[#This Row],[Vertex]], Vertices[], MATCH("ID", Vertices[#Headers], 0), FALSE)</f>
        <v>35</v>
      </c>
    </row>
    <row r="27" spans="1:3" x14ac:dyDescent="0.25">
      <c r="A27" s="107" t="s">
        <v>245</v>
      </c>
      <c r="B27" s="109" t="s">
        <v>206</v>
      </c>
      <c r="C27" s="107">
        <f>VLOOKUP(GroupVertices[[#This Row],[Vertex]], Vertices[], MATCH("ID", Vertices[#Headers], 0), FALSE)</f>
        <v>36</v>
      </c>
    </row>
    <row r="28" spans="1:3" x14ac:dyDescent="0.25">
      <c r="A28" s="107" t="s">
        <v>245</v>
      </c>
      <c r="B28" s="109" t="s">
        <v>204</v>
      </c>
      <c r="C28" s="107">
        <f>VLOOKUP(GroupVertices[[#This Row],[Vertex]], Vertices[], MATCH("ID", Vertices[#Headers], 0), FALSE)</f>
        <v>34</v>
      </c>
    </row>
    <row r="29" spans="1:3" x14ac:dyDescent="0.25">
      <c r="A29" s="107" t="s">
        <v>246</v>
      </c>
      <c r="B29" s="109" t="s">
        <v>218</v>
      </c>
      <c r="C29" s="107">
        <f>VLOOKUP(GroupVertices[[#This Row],[Vertex]], Vertices[], MATCH("ID", Vertices[#Headers], 0), FALSE)</f>
        <v>47</v>
      </c>
    </row>
    <row r="30" spans="1:3" x14ac:dyDescent="0.25">
      <c r="A30" s="107" t="s">
        <v>246</v>
      </c>
      <c r="B30" s="109" t="s">
        <v>219</v>
      </c>
      <c r="C30" s="107">
        <f>VLOOKUP(GroupVertices[[#This Row],[Vertex]], Vertices[], MATCH("ID", Vertices[#Headers], 0), FALSE)</f>
        <v>48</v>
      </c>
    </row>
    <row r="31" spans="1:3" x14ac:dyDescent="0.25">
      <c r="A31" s="107" t="s">
        <v>246</v>
      </c>
      <c r="B31" s="109" t="s">
        <v>217</v>
      </c>
      <c r="C31" s="107">
        <f>VLOOKUP(GroupVertices[[#This Row],[Vertex]], Vertices[], MATCH("ID", Vertices[#Headers], 0), FALSE)</f>
        <v>46</v>
      </c>
    </row>
    <row r="32" spans="1:3" x14ac:dyDescent="0.25">
      <c r="A32" s="107" t="s">
        <v>247</v>
      </c>
      <c r="B32" s="109" t="s">
        <v>221</v>
      </c>
      <c r="C32" s="107">
        <f>VLOOKUP(GroupVertices[[#This Row],[Vertex]], Vertices[], MATCH("ID", Vertices[#Headers], 0), FALSE)</f>
        <v>50</v>
      </c>
    </row>
    <row r="33" spans="1:3" x14ac:dyDescent="0.25">
      <c r="A33" s="107" t="s">
        <v>247</v>
      </c>
      <c r="B33" s="109" t="s">
        <v>220</v>
      </c>
      <c r="C33" s="107">
        <f>VLOOKUP(GroupVertices[[#This Row],[Vertex]], Vertices[], MATCH("ID", Vertices[#Headers], 0), FALSE)</f>
        <v>49</v>
      </c>
    </row>
    <row r="34" spans="1:3" x14ac:dyDescent="0.25">
      <c r="A34" s="107" t="s">
        <v>248</v>
      </c>
      <c r="B34" s="109" t="s">
        <v>177</v>
      </c>
      <c r="C34" s="107">
        <f>VLOOKUP(GroupVertices[[#This Row],[Vertex]], Vertices[], MATCH("ID", Vertices[#Headers], 0), FALSE)</f>
        <v>6</v>
      </c>
    </row>
    <row r="35" spans="1:3" x14ac:dyDescent="0.25">
      <c r="A35" s="107" t="s">
        <v>248</v>
      </c>
      <c r="B35" s="109" t="s">
        <v>176</v>
      </c>
      <c r="C35" s="107">
        <f>VLOOKUP(GroupVertices[[#This Row],[Vertex]], Vertices[], MATCH("ID", Vertices[#Headers], 0), FALSE)</f>
        <v>5</v>
      </c>
    </row>
    <row r="36" spans="1:3" x14ac:dyDescent="0.25">
      <c r="A36" s="107" t="s">
        <v>249</v>
      </c>
      <c r="B36" s="109" t="s">
        <v>216</v>
      </c>
      <c r="C36" s="107">
        <f>VLOOKUP(GroupVertices[[#This Row],[Vertex]], Vertices[], MATCH("ID", Vertices[#Headers], 0), FALSE)</f>
        <v>45</v>
      </c>
    </row>
    <row r="37" spans="1:3" x14ac:dyDescent="0.25">
      <c r="A37" s="107" t="s">
        <v>249</v>
      </c>
      <c r="B37" s="109" t="s">
        <v>215</v>
      </c>
      <c r="C37" s="107">
        <f>VLOOKUP(GroupVertices[[#This Row],[Vertex]], Vertices[], MATCH("ID", Vertices[#Headers], 0), FALSE)</f>
        <v>44</v>
      </c>
    </row>
    <row r="38" spans="1:3" x14ac:dyDescent="0.25">
      <c r="A38" s="107" t="s">
        <v>250</v>
      </c>
      <c r="B38" s="109" t="s">
        <v>224</v>
      </c>
      <c r="C38" s="107">
        <f>VLOOKUP(GroupVertices[[#This Row],[Vertex]], Vertices[], MATCH("ID", Vertices[#Headers], 0), FALSE)</f>
        <v>52</v>
      </c>
    </row>
    <row r="39" spans="1:3" x14ac:dyDescent="0.25">
      <c r="A39" s="107" t="s">
        <v>250</v>
      </c>
      <c r="B39" s="109" t="s">
        <v>223</v>
      </c>
      <c r="C39" s="107">
        <f>VLOOKUP(GroupVertices[[#This Row],[Vertex]], Vertices[], MATCH("ID", Vertices[#Headers], 0), FALSE)</f>
        <v>51</v>
      </c>
    </row>
    <row r="40" spans="1:3" x14ac:dyDescent="0.25">
      <c r="A40" s="107" t="s">
        <v>251</v>
      </c>
      <c r="B40" s="109" t="s">
        <v>232</v>
      </c>
      <c r="C40" s="107">
        <f>VLOOKUP(GroupVertices[[#This Row],[Vertex]], Vertices[], MATCH("ID", Vertices[#Headers], 0), FALSE)</f>
        <v>60</v>
      </c>
    </row>
    <row r="41" spans="1:3" x14ac:dyDescent="0.25">
      <c r="A41" s="107" t="s">
        <v>251</v>
      </c>
      <c r="B41" s="109" t="s">
        <v>231</v>
      </c>
      <c r="C41" s="107">
        <f>VLOOKUP(GroupVertices[[#This Row],[Vertex]], Vertices[], MATCH("ID", Vertices[#Headers], 0), FALSE)</f>
        <v>59</v>
      </c>
    </row>
    <row r="42" spans="1:3" x14ac:dyDescent="0.25">
      <c r="A42" s="107" t="s">
        <v>252</v>
      </c>
      <c r="B42" s="109" t="s">
        <v>230</v>
      </c>
      <c r="C42" s="107">
        <f>VLOOKUP(GroupVertices[[#This Row],[Vertex]], Vertices[], MATCH("ID", Vertices[#Headers], 0), FALSE)</f>
        <v>58</v>
      </c>
    </row>
    <row r="43" spans="1:3" x14ac:dyDescent="0.25">
      <c r="A43" s="107" t="s">
        <v>252</v>
      </c>
      <c r="B43" s="109" t="s">
        <v>229</v>
      </c>
      <c r="C43" s="107">
        <f>VLOOKUP(GroupVertices[[#This Row],[Vertex]], Vertices[], MATCH("ID", Vertices[#Headers], 0), FALSE)</f>
        <v>57</v>
      </c>
    </row>
    <row r="44" spans="1:3" x14ac:dyDescent="0.25">
      <c r="A44" s="107" t="s">
        <v>253</v>
      </c>
      <c r="B44" s="109" t="s">
        <v>226</v>
      </c>
      <c r="C44" s="107">
        <f>VLOOKUP(GroupVertices[[#This Row],[Vertex]], Vertices[], MATCH("ID", Vertices[#Headers], 0), FALSE)</f>
        <v>54</v>
      </c>
    </row>
    <row r="45" spans="1:3" x14ac:dyDescent="0.25">
      <c r="A45" s="107" t="s">
        <v>253</v>
      </c>
      <c r="B45" s="109" t="s">
        <v>225</v>
      </c>
      <c r="C45" s="107">
        <f>VLOOKUP(GroupVertices[[#This Row],[Vertex]], Vertices[], MATCH("ID", Vertices[#Headers], 0), FALSE)</f>
        <v>53</v>
      </c>
    </row>
    <row r="46" spans="1:3" x14ac:dyDescent="0.25">
      <c r="A46" s="107" t="s">
        <v>254</v>
      </c>
      <c r="B46" s="109" t="s">
        <v>187</v>
      </c>
      <c r="C46" s="107">
        <f>VLOOKUP(GroupVertices[[#This Row],[Vertex]], Vertices[], MATCH("ID", Vertices[#Headers], 0), FALSE)</f>
        <v>18</v>
      </c>
    </row>
    <row r="47" spans="1:3" x14ac:dyDescent="0.25">
      <c r="A47" s="107" t="s">
        <v>254</v>
      </c>
      <c r="B47" s="109" t="s">
        <v>186</v>
      </c>
      <c r="C47" s="107">
        <f>VLOOKUP(GroupVertices[[#This Row],[Vertex]], Vertices[], MATCH("ID", Vertices[#Headers], 0), FALSE)</f>
        <v>17</v>
      </c>
    </row>
    <row r="48" spans="1:3" x14ac:dyDescent="0.25">
      <c r="A48" s="107" t="s">
        <v>255</v>
      </c>
      <c r="B48" s="109" t="s">
        <v>199</v>
      </c>
      <c r="C48" s="107">
        <f>VLOOKUP(GroupVertices[[#This Row],[Vertex]], Vertices[], MATCH("ID", Vertices[#Headers], 0), FALSE)</f>
        <v>29</v>
      </c>
    </row>
    <row r="49" spans="1:3" x14ac:dyDescent="0.25">
      <c r="A49" s="107" t="s">
        <v>255</v>
      </c>
      <c r="B49" s="109" t="s">
        <v>198</v>
      </c>
      <c r="C49" s="107">
        <f>VLOOKUP(GroupVertices[[#This Row],[Vertex]], Vertices[], MATCH("ID", Vertices[#Headers], 0), FALSE)</f>
        <v>28</v>
      </c>
    </row>
    <row r="50" spans="1:3" x14ac:dyDescent="0.25">
      <c r="A50" s="107" t="s">
        <v>256</v>
      </c>
      <c r="B50" s="109" t="s">
        <v>197</v>
      </c>
      <c r="C50" s="107">
        <f>VLOOKUP(GroupVertices[[#This Row],[Vertex]], Vertices[], MATCH("ID", Vertices[#Headers], 0), FALSE)</f>
        <v>27</v>
      </c>
    </row>
    <row r="51" spans="1:3" x14ac:dyDescent="0.25">
      <c r="A51" s="107" t="s">
        <v>256</v>
      </c>
      <c r="B51" s="109" t="s">
        <v>196</v>
      </c>
      <c r="C51" s="107">
        <f>VLOOKUP(GroupVertices[[#This Row],[Vertex]], Vertices[], MATCH("ID", Vertices[#Headers], 0), FALSE)</f>
        <v>26</v>
      </c>
    </row>
    <row r="52" spans="1:3" x14ac:dyDescent="0.25">
      <c r="A52" s="107" t="s">
        <v>257</v>
      </c>
      <c r="B52" s="109" t="s">
        <v>203</v>
      </c>
      <c r="C52" s="107">
        <f>VLOOKUP(GroupVertices[[#This Row],[Vertex]], Vertices[], MATCH("ID", Vertices[#Headers], 0), FALSE)</f>
        <v>33</v>
      </c>
    </row>
    <row r="53" spans="1:3" x14ac:dyDescent="0.25">
      <c r="A53" s="107" t="s">
        <v>257</v>
      </c>
      <c r="B53" s="109" t="s">
        <v>202</v>
      </c>
      <c r="C53" s="107">
        <f>VLOOKUP(GroupVertices[[#This Row],[Vertex]], Vertices[], MATCH("ID", Vertices[#Headers], 0), FALSE)</f>
        <v>32</v>
      </c>
    </row>
    <row r="54" spans="1:3" x14ac:dyDescent="0.25">
      <c r="A54" s="107" t="s">
        <v>258</v>
      </c>
      <c r="B54" s="109" t="s">
        <v>214</v>
      </c>
      <c r="C54" s="107">
        <f>VLOOKUP(GroupVertices[[#This Row],[Vertex]], Vertices[], MATCH("ID", Vertices[#Headers], 0), FALSE)</f>
        <v>43</v>
      </c>
    </row>
    <row r="55" spans="1:3" x14ac:dyDescent="0.25">
      <c r="A55" s="107" t="s">
        <v>258</v>
      </c>
      <c r="B55" s="109" t="s">
        <v>213</v>
      </c>
      <c r="C55" s="107">
        <f>VLOOKUP(GroupVertices[[#This Row],[Vertex]], Vertices[], MATCH("ID", Vertices[#Headers], 0), FALSE)</f>
        <v>42</v>
      </c>
    </row>
    <row r="56" spans="1:3" x14ac:dyDescent="0.25">
      <c r="A56" s="107" t="s">
        <v>259</v>
      </c>
      <c r="B56" s="109" t="s">
        <v>182</v>
      </c>
      <c r="C56" s="107">
        <f>VLOOKUP(GroupVertices[[#This Row],[Vertex]], Vertices[], MATCH("ID", Vertices[#Headers], 0), FALSE)</f>
        <v>14</v>
      </c>
    </row>
    <row r="57" spans="1:3" x14ac:dyDescent="0.25">
      <c r="A57" s="107" t="s">
        <v>259</v>
      </c>
      <c r="B57" s="109" t="s">
        <v>181</v>
      </c>
      <c r="C57" s="107">
        <f>VLOOKUP(GroupVertices[[#This Row],[Vertex]], Vertices[], MATCH("ID", Vertices[#Headers], 0), FALSE)</f>
        <v>13</v>
      </c>
    </row>
    <row r="58" spans="1:3" x14ac:dyDescent="0.25">
      <c r="A58" s="107" t="s">
        <v>260</v>
      </c>
      <c r="B58" s="109" t="s">
        <v>185</v>
      </c>
      <c r="C58" s="107">
        <f>VLOOKUP(GroupVertices[[#This Row],[Vertex]], Vertices[], MATCH("ID", Vertices[#Headers], 0), FALSE)</f>
        <v>16</v>
      </c>
    </row>
    <row r="59" spans="1:3" x14ac:dyDescent="0.25">
      <c r="A59" s="107" t="s">
        <v>260</v>
      </c>
      <c r="B59" s="109" t="s">
        <v>184</v>
      </c>
      <c r="C59" s="107">
        <f>VLOOKUP(GroupVertices[[#This Row],[Vertex]], Vertices[], MATCH("ID", Vertices[#Headers], 0), FALSE)</f>
        <v>15</v>
      </c>
    </row>
    <row r="60" spans="1:3" x14ac:dyDescent="0.25">
      <c r="A60"/>
      <c r="B60"/>
    </row>
    <row r="61" spans="1:3" x14ac:dyDescent="0.25">
      <c r="A61"/>
      <c r="B61"/>
    </row>
    <row r="62" spans="1:3" x14ac:dyDescent="0.25">
      <c r="A62"/>
      <c r="B62"/>
    </row>
    <row r="63" spans="1:3" x14ac:dyDescent="0.25">
      <c r="A63"/>
      <c r="B63"/>
    </row>
    <row r="64" spans="1:3" x14ac:dyDescent="0.25">
      <c r="A64"/>
      <c r="B64"/>
    </row>
    <row r="65" spans="1:2" x14ac:dyDescent="0.25">
      <c r="A65"/>
      <c r="B65"/>
    </row>
    <row r="66" spans="1:2" x14ac:dyDescent="0.25">
      <c r="A66"/>
      <c r="B66"/>
    </row>
    <row r="67" spans="1:2" x14ac:dyDescent="0.25">
      <c r="A67"/>
      <c r="B67"/>
    </row>
    <row r="68" spans="1:2" x14ac:dyDescent="0.25">
      <c r="A68"/>
      <c r="B68"/>
    </row>
    <row r="69" spans="1:2" x14ac:dyDescent="0.25">
      <c r="A69"/>
      <c r="B69"/>
    </row>
    <row r="70" spans="1:2" x14ac:dyDescent="0.25">
      <c r="A70"/>
      <c r="B70"/>
    </row>
    <row r="71" spans="1:2" x14ac:dyDescent="0.25">
      <c r="A71"/>
      <c r="B71"/>
    </row>
    <row r="72" spans="1:2" x14ac:dyDescent="0.25">
      <c r="A72"/>
      <c r="B72"/>
    </row>
    <row r="73" spans="1:2" x14ac:dyDescent="0.25">
      <c r="A73"/>
      <c r="B73"/>
    </row>
    <row r="74" spans="1:2" x14ac:dyDescent="0.25">
      <c r="A74"/>
      <c r="B74"/>
    </row>
    <row r="75" spans="1:2" x14ac:dyDescent="0.25">
      <c r="A75"/>
      <c r="B75"/>
    </row>
    <row r="76" spans="1:2" x14ac:dyDescent="0.25">
      <c r="A76"/>
      <c r="B76"/>
    </row>
    <row r="77" spans="1:2" x14ac:dyDescent="0.25">
      <c r="A77"/>
      <c r="B77"/>
    </row>
    <row r="78" spans="1:2" x14ac:dyDescent="0.25">
      <c r="A78"/>
      <c r="B78"/>
    </row>
    <row r="79" spans="1:2" x14ac:dyDescent="0.25">
      <c r="A79"/>
      <c r="B79"/>
    </row>
    <row r="80" spans="1:2" x14ac:dyDescent="0.25">
      <c r="A80"/>
      <c r="B80"/>
    </row>
    <row r="81" spans="1:2" x14ac:dyDescent="0.25">
      <c r="A81"/>
      <c r="B81"/>
    </row>
    <row r="82" spans="1:2" x14ac:dyDescent="0.25">
      <c r="A82"/>
      <c r="B82"/>
    </row>
    <row r="83" spans="1:2" x14ac:dyDescent="0.25">
      <c r="A83"/>
      <c r="B83"/>
    </row>
    <row r="84" spans="1:2" x14ac:dyDescent="0.25">
      <c r="A84"/>
      <c r="B84"/>
    </row>
    <row r="85" spans="1:2" x14ac:dyDescent="0.25">
      <c r="A85"/>
      <c r="B85"/>
    </row>
    <row r="86" spans="1:2" x14ac:dyDescent="0.25">
      <c r="A86"/>
      <c r="B86"/>
    </row>
    <row r="87" spans="1:2" x14ac:dyDescent="0.25">
      <c r="A87"/>
      <c r="B87"/>
    </row>
    <row r="88" spans="1:2" x14ac:dyDescent="0.25">
      <c r="A88"/>
      <c r="B88"/>
    </row>
    <row r="89" spans="1:2" x14ac:dyDescent="0.25">
      <c r="A89"/>
      <c r="B89"/>
    </row>
    <row r="90" spans="1:2" x14ac:dyDescent="0.25">
      <c r="A90"/>
      <c r="B90"/>
    </row>
    <row r="91" spans="1:2" x14ac:dyDescent="0.25">
      <c r="A91"/>
      <c r="B91"/>
    </row>
    <row r="92" spans="1:2" x14ac:dyDescent="0.25">
      <c r="A92"/>
      <c r="B92"/>
    </row>
    <row r="93" spans="1:2" x14ac:dyDescent="0.25">
      <c r="A93"/>
      <c r="B93"/>
    </row>
    <row r="94" spans="1:2" x14ac:dyDescent="0.25">
      <c r="A94"/>
      <c r="B94"/>
    </row>
    <row r="95" spans="1:2" x14ac:dyDescent="0.25">
      <c r="A95"/>
      <c r="B95"/>
    </row>
    <row r="96" spans="1:2" x14ac:dyDescent="0.25">
      <c r="A96"/>
      <c r="B96"/>
    </row>
    <row r="97" spans="1:2" x14ac:dyDescent="0.25">
      <c r="A97"/>
      <c r="B97"/>
    </row>
    <row r="98" spans="1:2" x14ac:dyDescent="0.25">
      <c r="A98"/>
      <c r="B98"/>
    </row>
    <row r="99" spans="1:2" x14ac:dyDescent="0.25">
      <c r="A99"/>
      <c r="B99"/>
    </row>
    <row r="100" spans="1:2" x14ac:dyDescent="0.25">
      <c r="A100"/>
      <c r="B100"/>
    </row>
    <row r="101" spans="1:2" x14ac:dyDescent="0.25">
      <c r="A101"/>
      <c r="B101"/>
    </row>
    <row r="102" spans="1:2" x14ac:dyDescent="0.25">
      <c r="A102"/>
      <c r="B102"/>
    </row>
    <row r="103" spans="1:2" x14ac:dyDescent="0.25">
      <c r="A103"/>
      <c r="B103"/>
    </row>
    <row r="104" spans="1:2" x14ac:dyDescent="0.25">
      <c r="A104"/>
      <c r="B104"/>
    </row>
    <row r="105" spans="1:2" x14ac:dyDescent="0.25">
      <c r="A105"/>
      <c r="B105"/>
    </row>
    <row r="106" spans="1:2" x14ac:dyDescent="0.25">
      <c r="A106"/>
      <c r="B106"/>
    </row>
    <row r="107" spans="1:2" x14ac:dyDescent="0.25">
      <c r="A107"/>
      <c r="B107"/>
    </row>
  </sheetData>
  <dataConsolidate/>
  <dataValidations xWindow="58" yWindow="226" count="3">
    <dataValidation allowBlank="1" showInputMessage="1" showErrorMessage="1" promptTitle="Group Name" prompt="Enter the name of the group.  The group name must also be entered on the Groups worksheet." sqref="A2:A59"/>
    <dataValidation allowBlank="1" showInputMessage="1" showErrorMessage="1" promptTitle="Vertex Name" prompt="Enter the name of a vertex to include in the group." sqref="B2:B59"/>
    <dataValidation allowBlank="1" showInputMessage="1" promptTitle="Vertex ID" prompt="This is the value of the hidden ID cell in the Vertices worksheet.  It gets filled in by the items on the NodeXL, Analysis, Groups menu." sqref="C2:C59"/>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tabSelected="1" workbookViewId="0">
      <selection activeCell="B15" sqref="B15"/>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237</v>
      </c>
      <c r="B2" s="34" t="s">
        <v>31</v>
      </c>
      <c r="D2" s="31">
        <f>MIN(Vertices[Degree])</f>
        <v>1</v>
      </c>
      <c r="E2" s="3">
        <f>COUNTIF(Vertices[Degree], "&gt;= " &amp; D2) - COUNTIF(Vertices[Degree], "&gt;=" &amp; D3)</f>
        <v>37</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50</v>
      </c>
      <c r="L2" s="37">
        <f>MIN(Vertices[Closeness Centrality])</f>
        <v>1.8867999999999999E-2</v>
      </c>
      <c r="M2" s="38">
        <f>COUNTIF(Vertices[Closeness Centrality], "&gt;= " &amp; L2) - COUNTIF(Vertices[Closeness Centrality], "&gt;=" &amp; L3)</f>
        <v>16</v>
      </c>
      <c r="N2" s="37">
        <f>MIN(Vertices[Eigenvector Centrality])</f>
        <v>0</v>
      </c>
      <c r="O2" s="38">
        <f>COUNTIF(Vertices[Eigenvector Centrality], "&gt;= " &amp; N2) - COUNTIF(Vertices[Eigenvector Centrality], "&gt;=" &amp; N3)</f>
        <v>41</v>
      </c>
      <c r="P2" s="37">
        <f>MIN(Vertices[PageRank])</f>
        <v>0.47626299999999999</v>
      </c>
      <c r="Q2" s="38">
        <f>COUNTIF(Vertices[PageRank], "&gt;= " &amp; P2) - COUNTIF(Vertices[PageRank], "&gt;=" &amp; P3)</f>
        <v>3</v>
      </c>
      <c r="R2" s="37">
        <f>MIN(Vertices[Clustering Coefficient])</f>
        <v>0</v>
      </c>
      <c r="S2" s="43">
        <f>COUNTIF(Vertices[Clustering Coefficient], "&gt;= " &amp; R2) - COUNTIF(Vertices[Clustering Coefficient], "&gt;=" &amp; R3)</f>
        <v>43</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1.1090909090909091</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1.6909090909090909</v>
      </c>
      <c r="K3" s="40">
        <f>COUNTIF(Vertices[Betweenness Centrality], "&gt;= " &amp; J3) - COUNTIF(Vertices[Betweenness Centrality], "&gt;=" &amp; J4)</f>
        <v>2</v>
      </c>
      <c r="L3" s="39">
        <f t="shared" ref="L3:L26" si="5">L2+($L$57-$L$2)/BinDivisor</f>
        <v>3.6706763636363632E-2</v>
      </c>
      <c r="M3" s="40">
        <f>COUNTIF(Vertices[Closeness Centrality], "&gt;= " &amp; L3) - COUNTIF(Vertices[Closeness Centrality], "&gt;=" &amp; L4)</f>
        <v>1</v>
      </c>
      <c r="N3" s="39">
        <f t="shared" ref="N3:N26" si="6">N2+($N$57-$N$2)/BinDivisor</f>
        <v>2.9013454545454543E-3</v>
      </c>
      <c r="O3" s="40">
        <f>COUNTIF(Vertices[Eigenvector Centrality], "&gt;= " &amp; N3) - COUNTIF(Vertices[Eigenvector Centrality], "&gt;=" &amp; N4)</f>
        <v>4</v>
      </c>
      <c r="P3" s="39">
        <f t="shared" ref="P3:P26" si="7">P2+($P$57-$P$2)/BinDivisor</f>
        <v>0.51645589090909094</v>
      </c>
      <c r="Q3" s="40">
        <f>COUNTIF(Vertices[PageRank], "&gt;= " &amp; P3) - COUNTIF(Vertices[PageRank], "&gt;=" &amp; P4)</f>
        <v>4</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58</v>
      </c>
      <c r="D4" s="32">
        <f t="shared" si="1"/>
        <v>1.2181818181818183</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3.3818181818181818</v>
      </c>
      <c r="K4" s="38">
        <f>COUNTIF(Vertices[Betweenness Centrality], "&gt;= " &amp; J4) - COUNTIF(Vertices[Betweenness Centrality], "&gt;=" &amp; J5)</f>
        <v>2</v>
      </c>
      <c r="L4" s="37">
        <f t="shared" si="5"/>
        <v>5.4545527272727268E-2</v>
      </c>
      <c r="M4" s="38">
        <f>COUNTIF(Vertices[Closeness Centrality], "&gt;= " &amp; L4) - COUNTIF(Vertices[Closeness Centrality], "&gt;=" &amp; L5)</f>
        <v>0</v>
      </c>
      <c r="N4" s="37">
        <f t="shared" si="6"/>
        <v>5.8026909090909086E-3</v>
      </c>
      <c r="O4" s="38">
        <f>COUNTIF(Vertices[Eigenvector Centrality], "&gt;= " &amp; N4) - COUNTIF(Vertices[Eigenvector Centrality], "&gt;=" &amp; N5)</f>
        <v>0</v>
      </c>
      <c r="P4" s="37">
        <f t="shared" si="7"/>
        <v>0.55664878181818189</v>
      </c>
      <c r="Q4" s="38">
        <f>COUNTIF(Vertices[PageRank], "&gt;= " &amp; P4) - COUNTIF(Vertices[PageRank], "&gt;=" &amp; P5)</f>
        <v>0</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1.3272727272727274</v>
      </c>
      <c r="E5" s="3">
        <f>COUNTIF(Vertices[Degree], "&gt;= " &amp; D5) - COUNTIF(Vertices[Degree], "&gt;=" &amp; D6)</f>
        <v>0</v>
      </c>
      <c r="F5" s="39">
        <f t="shared" si="2"/>
        <v>0</v>
      </c>
      <c r="G5" s="40">
        <f>COUNTIF(Vertices[In-Degree], "&gt;= " &amp; F5) - COUNTIF(Vertices[In-Degree], "&gt;=" &amp; F6)</f>
        <v>0</v>
      </c>
      <c r="H5" s="39">
        <f t="shared" si="3"/>
        <v>0</v>
      </c>
      <c r="I5" s="40">
        <f>COUNTIF(Vertices[Out-Degree], "&gt;= " &amp; H5) - COUNTIF(Vertices[Out-Degree], "&gt;=" &amp; H6)</f>
        <v>0</v>
      </c>
      <c r="J5" s="39">
        <f t="shared" si="4"/>
        <v>5.0727272727272723</v>
      </c>
      <c r="K5" s="40">
        <f>COUNTIF(Vertices[Betweenness Centrality], "&gt;= " &amp; J5) - COUNTIF(Vertices[Betweenness Centrality], "&gt;=" &amp; J6)</f>
        <v>0</v>
      </c>
      <c r="L5" s="39">
        <f t="shared" si="5"/>
        <v>7.2384290909090904E-2</v>
      </c>
      <c r="M5" s="40">
        <f>COUNTIF(Vertices[Closeness Centrality], "&gt;= " &amp; L5) - COUNTIF(Vertices[Closeness Centrality], "&gt;=" &amp; L6)</f>
        <v>0</v>
      </c>
      <c r="N5" s="39">
        <f t="shared" si="6"/>
        <v>8.7040363636363624E-3</v>
      </c>
      <c r="O5" s="40">
        <f>COUNTIF(Vertices[Eigenvector Centrality], "&gt;= " &amp; N5) - COUNTIF(Vertices[Eigenvector Centrality], "&gt;=" &amp; N6)</f>
        <v>0</v>
      </c>
      <c r="P5" s="39">
        <f t="shared" si="7"/>
        <v>0.59684167272727284</v>
      </c>
      <c r="Q5" s="40">
        <f>COUNTIF(Vertices[PageRank], "&gt;= " &amp; P5) - COUNTIF(Vertices[PageRank], "&gt;=" &amp; P6)</f>
        <v>0</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51</v>
      </c>
      <c r="D6" s="32">
        <f t="shared" si="1"/>
        <v>1.4363636363636365</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6.7636363636363637</v>
      </c>
      <c r="K6" s="38">
        <f>COUNTIF(Vertices[Betweenness Centrality], "&gt;= " &amp; J6) - COUNTIF(Vertices[Betweenness Centrality], "&gt;=" &amp; J7)</f>
        <v>0</v>
      </c>
      <c r="L6" s="37">
        <f t="shared" si="5"/>
        <v>9.022305454545454E-2</v>
      </c>
      <c r="M6" s="38">
        <f>COUNTIF(Vertices[Closeness Centrality], "&gt;= " &amp; L6) - COUNTIF(Vertices[Closeness Centrality], "&gt;=" &amp; L7)</f>
        <v>0</v>
      </c>
      <c r="N6" s="37">
        <f t="shared" si="6"/>
        <v>1.1605381818181817E-2</v>
      </c>
      <c r="O6" s="38">
        <f>COUNTIF(Vertices[Eigenvector Centrality], "&gt;= " &amp; N6) - COUNTIF(Vertices[Eigenvector Centrality], "&gt;=" &amp; N7)</f>
        <v>4</v>
      </c>
      <c r="P6" s="37">
        <f t="shared" si="7"/>
        <v>0.63703456363636379</v>
      </c>
      <c r="Q6" s="38">
        <f>COUNTIF(Vertices[PageRank], "&gt;= " &amp; P6) - COUNTIF(Vertices[PageRank], "&gt;=" &amp; P7)</f>
        <v>0</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1.5454545454545456</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8.454545454545455</v>
      </c>
      <c r="K7" s="40">
        <f>COUNTIF(Vertices[Betweenness Centrality], "&gt;= " &amp; J7) - COUNTIF(Vertices[Betweenness Centrality], "&gt;=" &amp; J8)</f>
        <v>0</v>
      </c>
      <c r="L7" s="39">
        <f t="shared" si="5"/>
        <v>0.10806181818181818</v>
      </c>
      <c r="M7" s="40">
        <f>COUNTIF(Vertices[Closeness Centrality], "&gt;= " &amp; L7) - COUNTIF(Vertices[Closeness Centrality], "&gt;=" &amp; L8)</f>
        <v>0</v>
      </c>
      <c r="N7" s="39">
        <f t="shared" si="6"/>
        <v>1.4506727272727272E-2</v>
      </c>
      <c r="O7" s="40">
        <f>COUNTIF(Vertices[Eigenvector Centrality], "&gt;= " &amp; N7) - COUNTIF(Vertices[Eigenvector Centrality], "&gt;=" &amp; N8)</f>
        <v>1</v>
      </c>
      <c r="P7" s="39">
        <f t="shared" si="7"/>
        <v>0.67722745454545474</v>
      </c>
      <c r="Q7" s="40">
        <f>COUNTIF(Vertices[PageRank], "&gt;= " &amp; P7) - COUNTIF(Vertices[PageRank], "&gt;=" &amp; P8)</f>
        <v>3</v>
      </c>
      <c r="R7" s="39">
        <f t="shared" si="8"/>
        <v>9.0909090909090912E-2</v>
      </c>
      <c r="S7" s="44">
        <f>COUNTIF(Vertices[Clustering Coefficient], "&gt;= " &amp; R7) - COUNTIF(Vertices[Clustering Coefficient], "&gt;=" &amp; R8)</f>
        <v>0</v>
      </c>
      <c r="T7" s="39" t="e">
        <f t="shared" ca="1" si="9"/>
        <v>#REF!</v>
      </c>
      <c r="U7" s="40" t="e">
        <f t="shared" ca="1" si="0"/>
        <v>#REF!</v>
      </c>
    </row>
    <row r="8" spans="1:24" x14ac:dyDescent="0.25">
      <c r="A8" s="34" t="s">
        <v>151</v>
      </c>
      <c r="B8" s="34">
        <v>51</v>
      </c>
      <c r="D8" s="32">
        <f t="shared" si="1"/>
        <v>1.6545454545454548</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10.145454545454546</v>
      </c>
      <c r="K8" s="38">
        <f>COUNTIF(Vertices[Betweenness Centrality], "&gt;= " &amp; J8) - COUNTIF(Vertices[Betweenness Centrality], "&gt;=" &amp; J9)</f>
        <v>0</v>
      </c>
      <c r="L8" s="37">
        <f t="shared" si="5"/>
        <v>0.12590058181818181</v>
      </c>
      <c r="M8" s="38">
        <f>COUNTIF(Vertices[Closeness Centrality], "&gt;= " &amp; L8) - COUNTIF(Vertices[Closeness Centrality], "&gt;=" &amp; L9)</f>
        <v>0</v>
      </c>
      <c r="N8" s="37">
        <f t="shared" si="6"/>
        <v>1.7408072727272725E-2</v>
      </c>
      <c r="O8" s="38">
        <f>COUNTIF(Vertices[Eigenvector Centrality], "&gt;= " &amp; N8) - COUNTIF(Vertices[Eigenvector Centrality], "&gt;=" &amp; N9)</f>
        <v>0</v>
      </c>
      <c r="P8" s="37">
        <f t="shared" si="7"/>
        <v>0.71742034545454569</v>
      </c>
      <c r="Q8" s="38">
        <f>COUNTIF(Vertices[PageRank], "&gt;= " &amp; P8) - COUNTIF(Vertices[PageRank], "&gt;=" &amp; P9)</f>
        <v>0</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1.7636363636363639</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11.836363636363638</v>
      </c>
      <c r="K9" s="40">
        <f>COUNTIF(Vertices[Betweenness Centrality], "&gt;= " &amp; J9) - COUNTIF(Vertices[Betweenness Centrality], "&gt;=" &amp; J10)</f>
        <v>0</v>
      </c>
      <c r="L9" s="39">
        <f t="shared" si="5"/>
        <v>0.14373934545454545</v>
      </c>
      <c r="M9" s="40">
        <f>COUNTIF(Vertices[Closeness Centrality], "&gt;= " &amp; L9) - COUNTIF(Vertices[Closeness Centrality], "&gt;=" &amp; L10)</f>
        <v>0</v>
      </c>
      <c r="N9" s="39">
        <f t="shared" si="6"/>
        <v>2.0309418181818178E-2</v>
      </c>
      <c r="O9" s="40">
        <f>COUNTIF(Vertices[Eigenvector Centrality], "&gt;= " &amp; N9) - COUNTIF(Vertices[Eigenvector Centrality], "&gt;=" &amp; N10)</f>
        <v>0</v>
      </c>
      <c r="P9" s="39">
        <f t="shared" si="7"/>
        <v>0.75761323636363664</v>
      </c>
      <c r="Q9" s="40">
        <f>COUNTIF(Vertices[PageRank], "&gt;= " &amp; P9) - COUNTIF(Vertices[PageRank], "&gt;=" &amp; P10)</f>
        <v>0</v>
      </c>
      <c r="R9" s="39">
        <f t="shared" si="8"/>
        <v>0.12727272727272729</v>
      </c>
      <c r="S9" s="44">
        <f>COUNTIF(Vertices[Clustering Coefficient], "&gt;= " &amp; R9) - COUNTIF(Vertices[Clustering Coefficient], "&gt;=" &amp; R10)</f>
        <v>0</v>
      </c>
      <c r="T9" s="39" t="e">
        <f t="shared" ca="1" si="9"/>
        <v>#REF!</v>
      </c>
      <c r="U9" s="40" t="e">
        <f t="shared" ca="1" si="0"/>
        <v>#REF!</v>
      </c>
    </row>
    <row r="10" spans="1:24" x14ac:dyDescent="0.25">
      <c r="A10" s="34" t="s">
        <v>152</v>
      </c>
      <c r="B10" s="34">
        <v>0</v>
      </c>
      <c r="D10" s="32">
        <f t="shared" si="1"/>
        <v>1.872727272727273</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13.527272727272729</v>
      </c>
      <c r="K10" s="38">
        <f>COUNTIF(Vertices[Betweenness Centrality], "&gt;= " &amp; J10) - COUNTIF(Vertices[Betweenness Centrality], "&gt;=" &amp; J11)</f>
        <v>1</v>
      </c>
      <c r="L10" s="37">
        <f t="shared" si="5"/>
        <v>0.16157810909090908</v>
      </c>
      <c r="M10" s="38">
        <f>COUNTIF(Vertices[Closeness Centrality], "&gt;= " &amp; L10) - COUNTIF(Vertices[Closeness Centrality], "&gt;=" &amp; L11)</f>
        <v>2</v>
      </c>
      <c r="N10" s="37">
        <f t="shared" si="6"/>
        <v>2.3210763636363631E-2</v>
      </c>
      <c r="O10" s="38">
        <f>COUNTIF(Vertices[Eigenvector Centrality], "&gt;= " &amp; N10) - COUNTIF(Vertices[Eigenvector Centrality], "&gt;=" &amp; N11)</f>
        <v>0</v>
      </c>
      <c r="P10" s="37">
        <f t="shared" si="7"/>
        <v>0.79780612727272759</v>
      </c>
      <c r="Q10" s="38">
        <f>COUNTIF(Vertices[PageRank], "&gt;= " &amp; P10) - COUNTIF(Vertices[PageRank], "&gt;=" &amp; P11)</f>
        <v>0</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1.9818181818181821</v>
      </c>
      <c r="E11" s="3">
        <f>COUNTIF(Vertices[Degree], "&gt;= " &amp; D11) - COUNTIF(Vertices[Degree], "&gt;=" &amp; D12)</f>
        <v>13</v>
      </c>
      <c r="F11" s="39">
        <f t="shared" si="2"/>
        <v>0</v>
      </c>
      <c r="G11" s="40">
        <f>COUNTIF(Vertices[In-Degree], "&gt;= " &amp; F11) - COUNTIF(Vertices[In-Degree], "&gt;=" &amp; F12)</f>
        <v>0</v>
      </c>
      <c r="H11" s="39">
        <f t="shared" si="3"/>
        <v>0</v>
      </c>
      <c r="I11" s="40">
        <f>COUNTIF(Vertices[Out-Degree], "&gt;= " &amp; H11) - COUNTIF(Vertices[Out-Degree], "&gt;=" &amp; H12)</f>
        <v>0</v>
      </c>
      <c r="J11" s="39">
        <f t="shared" si="4"/>
        <v>15.21818181818182</v>
      </c>
      <c r="K11" s="40">
        <f>COUNTIF(Vertices[Betweenness Centrality], "&gt;= " &amp; J11) - COUNTIF(Vertices[Betweenness Centrality], "&gt;=" &amp; J12)</f>
        <v>0</v>
      </c>
      <c r="L11" s="39">
        <f t="shared" si="5"/>
        <v>0.17941687272727272</v>
      </c>
      <c r="M11" s="40">
        <f>COUNTIF(Vertices[Closeness Centrality], "&gt;= " &amp; L11) - COUNTIF(Vertices[Closeness Centrality], "&gt;=" &amp; L12)</f>
        <v>0</v>
      </c>
      <c r="N11" s="39">
        <f t="shared" si="6"/>
        <v>2.6112109090909084E-2</v>
      </c>
      <c r="O11" s="40">
        <f>COUNTIF(Vertices[Eigenvector Centrality], "&gt;= " &amp; N11) - COUNTIF(Vertices[Eigenvector Centrality], "&gt;=" &amp; N12)</f>
        <v>0</v>
      </c>
      <c r="P11" s="39">
        <f t="shared" si="7"/>
        <v>0.83799901818181854</v>
      </c>
      <c r="Q11" s="40">
        <f>COUNTIF(Vertices[PageRank], "&gt;= " &amp; P11) - COUNTIF(Vertices[PageRank], "&gt;=" &amp; P12)</f>
        <v>0</v>
      </c>
      <c r="R11" s="39">
        <f t="shared" si="8"/>
        <v>0.16363636363636366</v>
      </c>
      <c r="S11" s="44">
        <f>COUNTIF(Vertices[Clustering Coefficient], "&gt;= " &amp; R11) - COUNTIF(Vertices[Clustering Coefficient], "&gt;=" &amp; R12)</f>
        <v>0</v>
      </c>
      <c r="T11" s="39" t="e">
        <f t="shared" ca="1" si="9"/>
        <v>#REF!</v>
      </c>
      <c r="U11" s="40" t="e">
        <f t="shared" ca="1" si="0"/>
        <v>#REF!</v>
      </c>
    </row>
    <row r="12" spans="1:24" x14ac:dyDescent="0.25">
      <c r="A12" s="34" t="s">
        <v>171</v>
      </c>
      <c r="B12" s="34" t="s">
        <v>240</v>
      </c>
      <c r="D12" s="32">
        <f t="shared" si="1"/>
        <v>2.0909090909090913</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16.90909090909091</v>
      </c>
      <c r="K12" s="38">
        <f>COUNTIF(Vertices[Betweenness Centrality], "&gt;= " &amp; J12) - COUNTIF(Vertices[Betweenness Centrality], "&gt;=" &amp; J13)</f>
        <v>0</v>
      </c>
      <c r="L12" s="37">
        <f t="shared" si="5"/>
        <v>0.19725563636363636</v>
      </c>
      <c r="M12" s="38">
        <f>COUNTIF(Vertices[Closeness Centrality], "&gt;= " &amp; L12) - COUNTIF(Vertices[Closeness Centrality], "&gt;=" &amp; L13)</f>
        <v>0</v>
      </c>
      <c r="N12" s="37">
        <f t="shared" si="6"/>
        <v>2.9013454545454537E-2</v>
      </c>
      <c r="O12" s="38">
        <f>COUNTIF(Vertices[Eigenvector Centrality], "&gt;= " &amp; N12) - COUNTIF(Vertices[Eigenvector Centrality], "&gt;=" &amp; N13)</f>
        <v>0</v>
      </c>
      <c r="P12" s="37">
        <f t="shared" si="7"/>
        <v>0.87819190909090949</v>
      </c>
      <c r="Q12" s="38">
        <f>COUNTIF(Vertices[PageRank], "&gt;= " &amp; P12) - COUNTIF(Vertices[PageRank], "&gt;=" &amp; P13)</f>
        <v>0</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240</v>
      </c>
      <c r="D13" s="32">
        <f t="shared" si="1"/>
        <v>2.2000000000000002</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18.600000000000001</v>
      </c>
      <c r="K13" s="40">
        <f>COUNTIF(Vertices[Betweenness Centrality], "&gt;= " &amp; J13) - COUNTIF(Vertices[Betweenness Centrality], "&gt;=" &amp; J14)</f>
        <v>0</v>
      </c>
      <c r="L13" s="39">
        <f t="shared" si="5"/>
        <v>0.21509439999999999</v>
      </c>
      <c r="M13" s="40">
        <f>COUNTIF(Vertices[Closeness Centrality], "&gt;= " &amp; L13) - COUNTIF(Vertices[Closeness Centrality], "&gt;=" &amp; L14)</f>
        <v>0</v>
      </c>
      <c r="N13" s="39">
        <f t="shared" si="6"/>
        <v>3.1914799999999993E-2</v>
      </c>
      <c r="O13" s="40">
        <f>COUNTIF(Vertices[Eigenvector Centrality], "&gt;= " &amp; N13) - COUNTIF(Vertices[Eigenvector Centrality], "&gt;=" &amp; N14)</f>
        <v>0</v>
      </c>
      <c r="P13" s="39">
        <f t="shared" si="7"/>
        <v>0.91838480000000045</v>
      </c>
      <c r="Q13" s="40">
        <f>COUNTIF(Vertices[PageRank], "&gt;= " &amp; P13) - COUNTIF(Vertices[PageRank], "&gt;=" &amp; P14)</f>
        <v>1</v>
      </c>
      <c r="R13" s="39">
        <f t="shared" si="8"/>
        <v>0.20000000000000004</v>
      </c>
      <c r="S13" s="44">
        <f>COUNTIF(Vertices[Clustering Coefficient], "&gt;= " &amp; R13) - COUNTIF(Vertices[Clustering Coefficient], "&gt;=" &amp; R14)</f>
        <v>0</v>
      </c>
      <c r="T13" s="39" t="e">
        <f t="shared" ca="1" si="9"/>
        <v>#REF!</v>
      </c>
      <c r="U13" s="40" t="e">
        <f t="shared" ca="1" si="0"/>
        <v>#REF!</v>
      </c>
    </row>
    <row r="14" spans="1:24" x14ac:dyDescent="0.25">
      <c r="A14" s="85"/>
      <c r="B14" s="85"/>
      <c r="D14" s="32">
        <f t="shared" si="1"/>
        <v>2.3090909090909091</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20.290909090909093</v>
      </c>
      <c r="K14" s="38">
        <f>COUNTIF(Vertices[Betweenness Centrality], "&gt;= " &amp; J14) - COUNTIF(Vertices[Betweenness Centrality], "&gt;=" &amp; J15)</f>
        <v>0</v>
      </c>
      <c r="L14" s="37">
        <f t="shared" si="5"/>
        <v>0.23293316363636363</v>
      </c>
      <c r="M14" s="38">
        <f>COUNTIF(Vertices[Closeness Centrality], "&gt;= " &amp; L14) - COUNTIF(Vertices[Closeness Centrality], "&gt;=" &amp; L15)</f>
        <v>2</v>
      </c>
      <c r="N14" s="37">
        <f t="shared" si="6"/>
        <v>3.481614545454545E-2</v>
      </c>
      <c r="O14" s="38">
        <f>COUNTIF(Vertices[Eigenvector Centrality], "&gt;= " &amp; N14) - COUNTIF(Vertices[Eigenvector Centrality], "&gt;=" &amp; N15)</f>
        <v>1</v>
      </c>
      <c r="P14" s="37">
        <f t="shared" si="7"/>
        <v>0.9585776909090914</v>
      </c>
      <c r="Q14" s="38">
        <f>COUNTIF(Vertices[PageRank], "&gt;= " &amp; P14) - COUNTIF(Vertices[PageRank], "&gt;=" &amp; P15)</f>
        <v>0</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19</v>
      </c>
      <c r="D15" s="32">
        <f t="shared" si="1"/>
        <v>2.418181818181818</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21.981818181818184</v>
      </c>
      <c r="K15" s="40">
        <f>COUNTIF(Vertices[Betweenness Centrality], "&gt;= " &amp; J15) - COUNTIF(Vertices[Betweenness Centrality], "&gt;=" &amp; J16)</f>
        <v>0</v>
      </c>
      <c r="L15" s="39">
        <f t="shared" si="5"/>
        <v>0.25077192727272724</v>
      </c>
      <c r="M15" s="40">
        <f>COUNTIF(Vertices[Closeness Centrality], "&gt;= " &amp; L15) - COUNTIF(Vertices[Closeness Centrality], "&gt;=" &amp; L16)</f>
        <v>0</v>
      </c>
      <c r="N15" s="39">
        <f t="shared" si="6"/>
        <v>3.7717490909090906E-2</v>
      </c>
      <c r="O15" s="40">
        <f>COUNTIF(Vertices[Eigenvector Centrality], "&gt;= " &amp; N15) - COUNTIF(Vertices[Eigenvector Centrality], "&gt;=" &amp; N16)</f>
        <v>0</v>
      </c>
      <c r="P15" s="39">
        <f t="shared" si="7"/>
        <v>0.99877058181818235</v>
      </c>
      <c r="Q15" s="40">
        <f>COUNTIF(Vertices[PageRank], "&gt;= " &amp; P15) - COUNTIF(Vertices[PageRank], "&gt;=" &amp; P16)</f>
        <v>39</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0</v>
      </c>
      <c r="D16" s="32">
        <f t="shared" si="1"/>
        <v>2.5272727272727269</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23.672727272727276</v>
      </c>
      <c r="K16" s="38">
        <f>COUNTIF(Vertices[Betweenness Centrality], "&gt;= " &amp; J16) - COUNTIF(Vertices[Betweenness Centrality], "&gt;=" &amp; J17)</f>
        <v>0</v>
      </c>
      <c r="L16" s="37">
        <f t="shared" si="5"/>
        <v>0.26861069090909084</v>
      </c>
      <c r="M16" s="38">
        <f>COUNTIF(Vertices[Closeness Centrality], "&gt;= " &amp; L16) - COUNTIF(Vertices[Closeness Centrality], "&gt;=" &amp; L17)</f>
        <v>0</v>
      </c>
      <c r="N16" s="37">
        <f t="shared" si="6"/>
        <v>4.0618836363636363E-2</v>
      </c>
      <c r="O16" s="38">
        <f>COUNTIF(Vertices[Eigenvector Centrality], "&gt;= " &amp; N16) - COUNTIF(Vertices[Eigenvector Centrality], "&gt;=" &amp; N17)</f>
        <v>0</v>
      </c>
      <c r="P16" s="37">
        <f t="shared" si="7"/>
        <v>1.0389634727272732</v>
      </c>
      <c r="Q16" s="38">
        <f>COUNTIF(Vertices[PageRank], "&gt;= " &amp; P16) - COUNTIF(Vertices[PageRank], "&gt;=" &amp; P17)</f>
        <v>0</v>
      </c>
      <c r="R16" s="37">
        <f t="shared" si="8"/>
        <v>0.25454545454545457</v>
      </c>
      <c r="S16" s="43">
        <f>COUNTIF(Vertices[Clustering Coefficient], "&gt;= " &amp; R16) - COUNTIF(Vertices[Clustering Coefficient], "&gt;=" &amp; R17)</f>
        <v>0</v>
      </c>
      <c r="T16" s="37" t="e">
        <f t="shared" ca="1" si="9"/>
        <v>#REF!</v>
      </c>
      <c r="U16" s="38" t="e">
        <f t="shared" ca="1" si="0"/>
        <v>#REF!</v>
      </c>
    </row>
    <row r="17" spans="1:21" x14ac:dyDescent="0.25">
      <c r="A17" s="34" t="s">
        <v>155</v>
      </c>
      <c r="B17" s="34">
        <v>17</v>
      </c>
      <c r="D17" s="32">
        <f t="shared" si="1"/>
        <v>2.6363636363636358</v>
      </c>
      <c r="E17" s="3">
        <f>COUNTIF(Vertices[Degree], "&gt;= " &amp; D17) - COUNTIF(Vertices[Degree], "&gt;=" &amp; D18)</f>
        <v>0</v>
      </c>
      <c r="F17" s="39">
        <f t="shared" si="2"/>
        <v>0</v>
      </c>
      <c r="G17" s="40">
        <f>COUNTIF(Vertices[In-Degree], "&gt;= " &amp; F17) - COUNTIF(Vertices[In-Degree], "&gt;=" &amp; F18)</f>
        <v>0</v>
      </c>
      <c r="H17" s="39">
        <f t="shared" si="3"/>
        <v>0</v>
      </c>
      <c r="I17" s="40">
        <f>COUNTIF(Vertices[Out-Degree], "&gt;= " &amp; H17) - COUNTIF(Vertices[Out-Degree], "&gt;=" &amp; H18)</f>
        <v>0</v>
      </c>
      <c r="J17" s="39">
        <f t="shared" si="4"/>
        <v>25.363636363636367</v>
      </c>
      <c r="K17" s="40">
        <f>COUNTIF(Vertices[Betweenness Centrality], "&gt;= " &amp; J17) - COUNTIF(Vertices[Betweenness Centrality], "&gt;=" &amp; J18)</f>
        <v>0</v>
      </c>
      <c r="L17" s="39">
        <f t="shared" si="5"/>
        <v>0.28644945454545445</v>
      </c>
      <c r="M17" s="40">
        <f>COUNTIF(Vertices[Closeness Centrality], "&gt;= " &amp; L17) - COUNTIF(Vertices[Closeness Centrality], "&gt;=" &amp; L18)</f>
        <v>0</v>
      </c>
      <c r="N17" s="39">
        <f t="shared" si="6"/>
        <v>4.3520181818181819E-2</v>
      </c>
      <c r="O17" s="40">
        <f>COUNTIF(Vertices[Eigenvector Centrality], "&gt;= " &amp; N17) - COUNTIF(Vertices[Eigenvector Centrality], "&gt;=" &amp; N18)</f>
        <v>0</v>
      </c>
      <c r="P17" s="39">
        <f t="shared" si="7"/>
        <v>1.0791563636363641</v>
      </c>
      <c r="Q17" s="40">
        <f>COUNTIF(Vertices[PageRank], "&gt;= " &amp; P17) - COUNTIF(Vertices[PageRank], "&gt;=" &amp; P18)</f>
        <v>1</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25</v>
      </c>
      <c r="D18" s="32">
        <f t="shared" si="1"/>
        <v>2.7454545454545447</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27.054545454545458</v>
      </c>
      <c r="K18" s="38">
        <f>COUNTIF(Vertices[Betweenness Centrality], "&gt;= " &amp; J18) - COUNTIF(Vertices[Betweenness Centrality], "&gt;=" &amp; J19)</f>
        <v>0</v>
      </c>
      <c r="L18" s="37">
        <f t="shared" si="5"/>
        <v>0.30428821818181806</v>
      </c>
      <c r="M18" s="38">
        <f>COUNTIF(Vertices[Closeness Centrality], "&gt;= " &amp; L18) - COUNTIF(Vertices[Closeness Centrality], "&gt;=" &amp; L19)</f>
        <v>0</v>
      </c>
      <c r="N18" s="37">
        <f t="shared" si="6"/>
        <v>4.6421527272727275E-2</v>
      </c>
      <c r="O18" s="38">
        <f>COUNTIF(Vertices[Eigenvector Centrality], "&gt;= " &amp; N18) - COUNTIF(Vertices[Eigenvector Centrality], "&gt;=" &amp; N19)</f>
        <v>0</v>
      </c>
      <c r="P18" s="37">
        <f t="shared" si="7"/>
        <v>1.1193492545454551</v>
      </c>
      <c r="Q18" s="38">
        <f>COUNTIF(Vertices[PageRank], "&gt;= " &amp; P18) - COUNTIF(Vertices[PageRank], "&gt;=" &amp; P19)</f>
        <v>0</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5"/>
      <c r="B19" s="85"/>
      <c r="D19" s="32">
        <f t="shared" si="1"/>
        <v>2.8545454545454536</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28.74545454545455</v>
      </c>
      <c r="K19" s="40">
        <f>COUNTIF(Vertices[Betweenness Centrality], "&gt;= " &amp; J19) - COUNTIF(Vertices[Betweenness Centrality], "&gt;=" &amp; J20)</f>
        <v>0</v>
      </c>
      <c r="L19" s="39">
        <f t="shared" si="5"/>
        <v>0.32212698181818167</v>
      </c>
      <c r="M19" s="40">
        <f>COUNTIF(Vertices[Closeness Centrality], "&gt;= " &amp; L19) - COUNTIF(Vertices[Closeness Centrality], "&gt;=" &amp; L20)</f>
        <v>0</v>
      </c>
      <c r="N19" s="39">
        <f t="shared" si="6"/>
        <v>4.9322872727272732E-2</v>
      </c>
      <c r="O19" s="40">
        <f>COUNTIF(Vertices[Eigenvector Centrality], "&gt;= " &amp; N19) - COUNTIF(Vertices[Eigenvector Centrality], "&gt;=" &amp; N20)</f>
        <v>0</v>
      </c>
      <c r="P19" s="39">
        <f t="shared" si="7"/>
        <v>1.159542145454546</v>
      </c>
      <c r="Q19" s="40">
        <f>COUNTIF(Vertices[PageRank], "&gt;= " &amp; P19) - COUNTIF(Vertices[PageRank], "&gt;=" &amp; P20)</f>
        <v>0</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4</v>
      </c>
      <c r="D20" s="32">
        <f t="shared" si="1"/>
        <v>2.9636363636363625</v>
      </c>
      <c r="E20" s="3">
        <f>COUNTIF(Vertices[Degree], "&gt;= " &amp; D20) - COUNTIF(Vertices[Degree], "&gt;=" &amp; D21)</f>
        <v>0</v>
      </c>
      <c r="F20" s="37">
        <f t="shared" si="2"/>
        <v>0</v>
      </c>
      <c r="G20" s="38">
        <f>COUNTIF(Vertices[In-Degree], "&gt;= " &amp; F20) - COUNTIF(Vertices[In-Degree], "&gt;=" &amp; F21)</f>
        <v>0</v>
      </c>
      <c r="H20" s="37">
        <f t="shared" si="3"/>
        <v>0</v>
      </c>
      <c r="I20" s="38">
        <f>COUNTIF(Vertices[Out-Degree], "&gt;= " &amp; H20) - COUNTIF(Vertices[Out-Degree], "&gt;=" &amp; H21)</f>
        <v>0</v>
      </c>
      <c r="J20" s="37">
        <f t="shared" si="4"/>
        <v>30.436363636363641</v>
      </c>
      <c r="K20" s="38">
        <f>COUNTIF(Vertices[Betweenness Centrality], "&gt;= " &amp; J20) - COUNTIF(Vertices[Betweenness Centrality], "&gt;=" &amp; J21)</f>
        <v>0</v>
      </c>
      <c r="L20" s="37">
        <f t="shared" si="5"/>
        <v>0.33996574545454528</v>
      </c>
      <c r="M20" s="38">
        <f>COUNTIF(Vertices[Closeness Centrality], "&gt;= " &amp; L20) - COUNTIF(Vertices[Closeness Centrality], "&gt;=" &amp; L21)</f>
        <v>0</v>
      </c>
      <c r="N20" s="37">
        <f t="shared" si="6"/>
        <v>5.2224218181818188E-2</v>
      </c>
      <c r="O20" s="38">
        <f>COUNTIF(Vertices[Eigenvector Centrality], "&gt;= " &amp; N20) - COUNTIF(Vertices[Eigenvector Centrality], "&gt;=" &amp; N21)</f>
        <v>0</v>
      </c>
      <c r="P20" s="37">
        <f t="shared" si="7"/>
        <v>1.199735036363637</v>
      </c>
      <c r="Q20" s="38">
        <f>COUNTIF(Vertices[PageRank], "&gt;= " &amp; P20) - COUNTIF(Vertices[PageRank], "&gt;=" &amp; P21)</f>
        <v>0</v>
      </c>
      <c r="R20" s="37">
        <f t="shared" si="8"/>
        <v>0.32727272727272733</v>
      </c>
      <c r="S20" s="43">
        <f>COUNTIF(Vertices[Clustering Coefficient], "&gt;= " &amp; R20) - COUNTIF(Vertices[Clustering Coefficient], "&gt;=" &amp; R21)</f>
        <v>0</v>
      </c>
      <c r="T20" s="37" t="e">
        <f t="shared" ca="1" si="9"/>
        <v>#REF!</v>
      </c>
      <c r="U20" s="38" t="e">
        <f t="shared" ca="1" si="0"/>
        <v>#REF!</v>
      </c>
    </row>
    <row r="21" spans="1:21" x14ac:dyDescent="0.25">
      <c r="A21" s="34" t="s">
        <v>158</v>
      </c>
      <c r="B21" s="34">
        <v>1.9432990000000001</v>
      </c>
      <c r="D21" s="32">
        <f t="shared" si="1"/>
        <v>3.0727272727272714</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32.127272727272732</v>
      </c>
      <c r="K21" s="40">
        <f>COUNTIF(Vertices[Betweenness Centrality], "&gt;= " &amp; J21) - COUNTIF(Vertices[Betweenness Centrality], "&gt;=" &amp; J22)</f>
        <v>0</v>
      </c>
      <c r="L21" s="39">
        <f t="shared" si="5"/>
        <v>0.35780450909090888</v>
      </c>
      <c r="M21" s="40">
        <f>COUNTIF(Vertices[Closeness Centrality], "&gt;= " &amp; L21) - COUNTIF(Vertices[Closeness Centrality], "&gt;=" &amp; L22)</f>
        <v>0</v>
      </c>
      <c r="N21" s="39">
        <f t="shared" si="6"/>
        <v>5.5125563636363645E-2</v>
      </c>
      <c r="O21" s="40">
        <f>COUNTIF(Vertices[Eigenvector Centrality], "&gt;= " &amp; N21) - COUNTIF(Vertices[Eigenvector Centrality], "&gt;=" &amp; N22)</f>
        <v>1</v>
      </c>
      <c r="P21" s="39">
        <f t="shared" si="7"/>
        <v>1.2399279272727279</v>
      </c>
      <c r="Q21" s="40">
        <f>COUNTIF(Vertices[PageRank], "&gt;= " &amp; P21) - COUNTIF(Vertices[PageRank], "&gt;=" &amp; P22)</f>
        <v>2</v>
      </c>
      <c r="R21" s="39">
        <f t="shared" si="8"/>
        <v>0.34545454545454551</v>
      </c>
      <c r="S21" s="44">
        <f>COUNTIF(Vertices[Clustering Coefficient], "&gt;= " &amp; R21) - COUNTIF(Vertices[Clustering Coefficient], "&gt;=" &amp; R22)</f>
        <v>0</v>
      </c>
      <c r="T21" s="39" t="e">
        <f t="shared" ca="1" si="9"/>
        <v>#REF!</v>
      </c>
      <c r="U21" s="40" t="e">
        <f t="shared" ca="1" si="0"/>
        <v>#REF!</v>
      </c>
    </row>
    <row r="22" spans="1:21" x14ac:dyDescent="0.25">
      <c r="A22" s="85"/>
      <c r="B22" s="85"/>
      <c r="D22" s="32">
        <f t="shared" si="1"/>
        <v>3.1818181818181803</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33.81818181818182</v>
      </c>
      <c r="K22" s="38">
        <f>COUNTIF(Vertices[Betweenness Centrality], "&gt;= " &amp; J22) - COUNTIF(Vertices[Betweenness Centrality], "&gt;=" &amp; J23)</f>
        <v>0</v>
      </c>
      <c r="L22" s="37">
        <f t="shared" si="5"/>
        <v>0.37564327272727249</v>
      </c>
      <c r="M22" s="38">
        <f>COUNTIF(Vertices[Closeness Centrality], "&gt;= " &amp; L22) - COUNTIF(Vertices[Closeness Centrality], "&gt;=" &amp; L23)</f>
        <v>0</v>
      </c>
      <c r="N22" s="37">
        <f t="shared" si="6"/>
        <v>5.8026909090909101E-2</v>
      </c>
      <c r="O22" s="38">
        <f>COUNTIF(Vertices[Eigenvector Centrality], "&gt;= " &amp; N22) - COUNTIF(Vertices[Eigenvector Centrality], "&gt;=" &amp; N23)</f>
        <v>0</v>
      </c>
      <c r="P22" s="37">
        <f t="shared" si="7"/>
        <v>1.2801208181818189</v>
      </c>
      <c r="Q22" s="38">
        <f>COUNTIF(Vertices[PageRank], "&gt;= " &amp; P22) - COUNTIF(Vertices[PageRank], "&gt;=" &amp; P23)</f>
        <v>2</v>
      </c>
      <c r="R22" s="37">
        <f t="shared" si="8"/>
        <v>0.3636363636363637</v>
      </c>
      <c r="S22" s="43">
        <f>COUNTIF(Vertices[Clustering Coefficient], "&gt;= " &amp; R22) - COUNTIF(Vertices[Clustering Coefficient], "&gt;=" &amp; R23)</f>
        <v>0</v>
      </c>
      <c r="T22" s="37" t="e">
        <f t="shared" ca="1" si="9"/>
        <v>#REF!</v>
      </c>
      <c r="U22" s="38" t="e">
        <f t="shared" ca="1" si="0"/>
        <v>#REF!</v>
      </c>
    </row>
    <row r="23" spans="1:21" x14ac:dyDescent="0.25">
      <c r="A23" s="34" t="s">
        <v>159</v>
      </c>
      <c r="B23" s="34">
        <v>3.0852994555353903E-2</v>
      </c>
      <c r="D23" s="32">
        <f t="shared" si="1"/>
        <v>3.2909090909090892</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35.509090909090908</v>
      </c>
      <c r="K23" s="40">
        <f>COUNTIF(Vertices[Betweenness Centrality], "&gt;= " &amp; J23) - COUNTIF(Vertices[Betweenness Centrality], "&gt;=" &amp; J24)</f>
        <v>0</v>
      </c>
      <c r="L23" s="39">
        <f t="shared" si="5"/>
        <v>0.3934820363636361</v>
      </c>
      <c r="M23" s="40">
        <f>COUNTIF(Vertices[Closeness Centrality], "&gt;= " &amp; L23) - COUNTIF(Vertices[Closeness Centrality], "&gt;=" &amp; L24)</f>
        <v>0</v>
      </c>
      <c r="N23" s="39">
        <f t="shared" si="6"/>
        <v>6.0928254545454558E-2</v>
      </c>
      <c r="O23" s="40">
        <f>COUNTIF(Vertices[Eigenvector Centrality], "&gt;= " &amp; N23) - COUNTIF(Vertices[Eigenvector Centrality], "&gt;=" &amp; N24)</f>
        <v>0</v>
      </c>
      <c r="P23" s="39">
        <f t="shared" si="7"/>
        <v>1.3203137090909098</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238</v>
      </c>
      <c r="B24" s="34">
        <v>0.74336800000000003</v>
      </c>
      <c r="D24" s="32">
        <f t="shared" si="1"/>
        <v>3.3999999999999981</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37.199999999999996</v>
      </c>
      <c r="K24" s="38">
        <f>COUNTIF(Vertices[Betweenness Centrality], "&gt;= " &amp; J24) - COUNTIF(Vertices[Betweenness Centrality], "&gt;=" &amp; J25)</f>
        <v>0</v>
      </c>
      <c r="L24" s="37">
        <f t="shared" si="5"/>
        <v>0.41132079999999971</v>
      </c>
      <c r="M24" s="38">
        <f>COUNTIF(Vertices[Closeness Centrality], "&gt;= " &amp; L24) - COUNTIF(Vertices[Closeness Centrality], "&gt;=" &amp; L25)</f>
        <v>0</v>
      </c>
      <c r="N24" s="37">
        <f t="shared" si="6"/>
        <v>6.3829600000000014E-2</v>
      </c>
      <c r="O24" s="38">
        <f>COUNTIF(Vertices[Eigenvector Centrality], "&gt;= " &amp; N24) - COUNTIF(Vertices[Eigenvector Centrality], "&gt;=" &amp; N25)</f>
        <v>0</v>
      </c>
      <c r="P24" s="37">
        <f t="shared" si="7"/>
        <v>1.3605066000000008</v>
      </c>
      <c r="Q24" s="38">
        <f>COUNTIF(Vertices[PageRank], "&gt;= " &amp; P24) - COUNTIF(Vertices[PageRank], "&gt;=" &amp; P25)</f>
        <v>0</v>
      </c>
      <c r="R24" s="37">
        <f t="shared" si="8"/>
        <v>0.40000000000000008</v>
      </c>
      <c r="S24" s="43">
        <f>COUNTIF(Vertices[Clustering Coefficient], "&gt;= " &amp; R24) - COUNTIF(Vertices[Clustering Coefficient], "&gt;=" &amp; R25)</f>
        <v>0</v>
      </c>
      <c r="T24" s="37" t="e">
        <f t="shared" ca="1" si="9"/>
        <v>#REF!</v>
      </c>
      <c r="U24" s="38" t="e">
        <f t="shared" ca="1" si="0"/>
        <v>#REF!</v>
      </c>
    </row>
    <row r="25" spans="1:21" x14ac:dyDescent="0.25">
      <c r="A25" s="85"/>
      <c r="B25" s="85"/>
      <c r="D25" s="32">
        <f t="shared" si="1"/>
        <v>3.509090909090907</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38.890909090909084</v>
      </c>
      <c r="K25" s="40">
        <f>COUNTIF(Vertices[Betweenness Centrality], "&gt;= " &amp; J25) - COUNTIF(Vertices[Betweenness Centrality], "&gt;=" &amp; J26)</f>
        <v>0</v>
      </c>
      <c r="L25" s="39">
        <f t="shared" si="5"/>
        <v>0.42915956363636332</v>
      </c>
      <c r="M25" s="40">
        <f>COUNTIF(Vertices[Closeness Centrality], "&gt;= " &amp; L25) - COUNTIF(Vertices[Closeness Centrality], "&gt;=" &amp; L26)</f>
        <v>0</v>
      </c>
      <c r="N25" s="39">
        <f t="shared" si="6"/>
        <v>6.6730945454545471E-2</v>
      </c>
      <c r="O25" s="40">
        <f>COUNTIF(Vertices[Eigenvector Centrality], "&gt;= " &amp; N25) - COUNTIF(Vertices[Eigenvector Centrality], "&gt;=" &amp; N26)</f>
        <v>0</v>
      </c>
      <c r="P25" s="39">
        <f t="shared" si="7"/>
        <v>1.4006994909090917</v>
      </c>
      <c r="Q25" s="40">
        <f>COUNTIF(Vertices[PageRank], "&gt;= " &amp; P25) - COUNTIF(Vertices[PageRank], "&gt;=" &amp; P26)</f>
        <v>0</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239</v>
      </c>
      <c r="B26" s="34" t="s">
        <v>241</v>
      </c>
      <c r="D26" s="32">
        <f t="shared" si="1"/>
        <v>3.6181818181818159</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40.581818181818171</v>
      </c>
      <c r="K26" s="38">
        <f>COUNTIF(Vertices[Betweenness Centrality], "&gt;= " &amp; J26) - COUNTIF(Vertices[Betweenness Centrality], "&gt;=" &amp; J28)</f>
        <v>1</v>
      </c>
      <c r="L26" s="37">
        <f t="shared" si="5"/>
        <v>0.44699832727272693</v>
      </c>
      <c r="M26" s="38">
        <f>COUNTIF(Vertices[Closeness Centrality], "&gt;= " &amp; L26) - COUNTIF(Vertices[Closeness Centrality], "&gt;=" &amp; L28)</f>
        <v>0</v>
      </c>
      <c r="N26" s="37">
        <f t="shared" si="6"/>
        <v>6.9632290909090927E-2</v>
      </c>
      <c r="O26" s="38">
        <f>COUNTIF(Vertices[Eigenvector Centrality], "&gt;= " &amp; N26) - COUNTIF(Vertices[Eigenvector Centrality], "&gt;=" &amp; N28)</f>
        <v>0</v>
      </c>
      <c r="P26" s="37">
        <f t="shared" si="7"/>
        <v>1.4408923818181827</v>
      </c>
      <c r="Q26" s="38">
        <f>COUNTIF(Vertices[PageRank], "&gt;= " &amp; P26) - COUNTIF(Vertices[PageRank], "&gt;=" &amp; P28)</f>
        <v>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-8</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-2</v>
      </c>
      <c r="L27" s="73"/>
      <c r="M27" s="74">
        <f>COUNTIF(Vertices[Closeness Centrality], "&gt;= " &amp; L27) - COUNTIF(Vertices[Closeness Centrality], "&gt;=" &amp; L28)</f>
        <v>-37</v>
      </c>
      <c r="N27" s="73"/>
      <c r="O27" s="74">
        <f>COUNTIF(Vertices[Eigenvector Centrality], "&gt;= " &amp; N27) - COUNTIF(Vertices[Eigenvector Centrality], "&gt;=" &amp; N28)</f>
        <v>-6</v>
      </c>
      <c r="P27" s="73"/>
      <c r="Q27" s="74">
        <f>COUNTIF(Vertices[Eigenvector Centrality], "&gt;= " &amp; P27) - COUNTIF(Vertices[Eigenvector Centrality], "&gt;=" &amp; P28)</f>
        <v>0</v>
      </c>
      <c r="R27" s="73"/>
      <c r="S27" s="75">
        <f>COUNTIF(Vertices[Clustering Coefficient], "&gt;= " &amp; R27) - COUNTIF(Vertices[Clustering Coefficient], "&gt;=" &amp; R28)</f>
        <v>-15</v>
      </c>
      <c r="T27" s="73"/>
      <c r="U27" s="74">
        <f ca="1">COUNTIF(Vertices[Clustering Coefficient], "&gt;= " &amp; T27) - COUNTIF(Vertices[Clustering Coefficient], "&gt;=" &amp; T28)</f>
        <v>0</v>
      </c>
    </row>
    <row r="28" spans="1:21" x14ac:dyDescent="0.25">
      <c r="D28" s="32">
        <f>D26+($D$57-$D$2)/BinDivisor</f>
        <v>3.7272727272727249</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42.272727272727259</v>
      </c>
      <c r="K28" s="40">
        <f>COUNTIF(Vertices[Betweenness Centrality], "&gt;= " &amp; J28) - COUNTIF(Vertices[Betweenness Centrality], "&gt;=" &amp; J40)</f>
        <v>0</v>
      </c>
      <c r="L28" s="39">
        <f>L26+($L$57-$L$2)/BinDivisor</f>
        <v>0.46483709090909053</v>
      </c>
      <c r="M28" s="40">
        <f>COUNTIF(Vertices[Closeness Centrality], "&gt;= " &amp; L28) - COUNTIF(Vertices[Closeness Centrality], "&gt;=" &amp; L40)</f>
        <v>0</v>
      </c>
      <c r="N28" s="39">
        <f>N26+($N$57-$N$2)/BinDivisor</f>
        <v>7.2533636363636383E-2</v>
      </c>
      <c r="O28" s="40">
        <f>COUNTIF(Vertices[Eigenvector Centrality], "&gt;= " &amp; N28) - COUNTIF(Vertices[Eigenvector Centrality], "&gt;=" &amp; N40)</f>
        <v>0</v>
      </c>
      <c r="P28" s="39">
        <f>P26+($P$57-$P$2)/BinDivisor</f>
        <v>1.4810852727272736</v>
      </c>
      <c r="Q28" s="40">
        <f>COUNTIF(Vertices[PageRank], "&gt;= " &amp; P28) - COUNTIF(Vertices[PageRank], "&gt;=" &amp; P40)</f>
        <v>0</v>
      </c>
      <c r="R28" s="39">
        <f>R26+($R$57-$R$2)/BinDivisor</f>
        <v>0.45454545454545464</v>
      </c>
      <c r="S28" s="44">
        <f>COUNTIF(Vertices[Clustering Coefficient], "&gt;= " &amp; R28) - COUNTIF(Vertices[Clustering Coefficient], "&gt;=" &amp; R40)</f>
        <v>0</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-8</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-2</v>
      </c>
      <c r="L38" s="73"/>
      <c r="M38" s="74">
        <f>COUNTIF(Vertices[Closeness Centrality], "&gt;= " &amp; L38) - COUNTIF(Vertices[Closeness Centrality], "&gt;=" &amp; L40)</f>
        <v>-37</v>
      </c>
      <c r="N38" s="73"/>
      <c r="O38" s="74">
        <f>COUNTIF(Vertices[Eigenvector Centrality], "&gt;= " &amp; N38) - COUNTIF(Vertices[Eigenvector Centrality], "&gt;=" &amp; N40)</f>
        <v>-6</v>
      </c>
      <c r="P38" s="73"/>
      <c r="Q38" s="74">
        <f>COUNTIF(Vertices[Eigenvector Centrality], "&gt;= " &amp; P38) - COUNTIF(Vertices[Eigenvector Centrality], "&gt;=" &amp; P40)</f>
        <v>0</v>
      </c>
      <c r="R38" s="73"/>
      <c r="S38" s="75">
        <f>COUNTIF(Vertices[Clustering Coefficient], "&gt;= " &amp; R38) - COUNTIF(Vertices[Clustering Coefficient], "&gt;=" &amp; R40)</f>
        <v>-15</v>
      </c>
      <c r="T38" s="73"/>
      <c r="U38" s="74">
        <f ca="1">COUNTIF(Vertices[Clustering Coefficient], "&gt;= " &amp; T38) - COUNTIF(Vertices[Clustering Coefficient], "&gt;=" &amp; T40)</f>
        <v>0</v>
      </c>
    </row>
    <row r="39" spans="1:21" x14ac:dyDescent="0.25">
      <c r="D39" s="32"/>
      <c r="E39" s="3">
        <f>COUNTIF(Vertices[Degree], "&gt;= " &amp; D39) - COUNTIF(Vertices[Degree], "&gt;=" &amp; D40)</f>
        <v>-8</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-2</v>
      </c>
      <c r="L39" s="73"/>
      <c r="M39" s="74">
        <f>COUNTIF(Vertices[Closeness Centrality], "&gt;= " &amp; L39) - COUNTIF(Vertices[Closeness Centrality], "&gt;=" &amp; L40)</f>
        <v>-37</v>
      </c>
      <c r="N39" s="73"/>
      <c r="O39" s="74">
        <f>COUNTIF(Vertices[Eigenvector Centrality], "&gt;= " &amp; N39) - COUNTIF(Vertices[Eigenvector Centrality], "&gt;=" &amp; N40)</f>
        <v>-6</v>
      </c>
      <c r="P39" s="73"/>
      <c r="Q39" s="74">
        <f>COUNTIF(Vertices[Eigenvector Centrality], "&gt;= " &amp; P39) - COUNTIF(Vertices[Eigenvector Centrality], "&gt;=" &amp; P40)</f>
        <v>0</v>
      </c>
      <c r="R39" s="73"/>
      <c r="S39" s="75">
        <f>COUNTIF(Vertices[Clustering Coefficient], "&gt;= " &amp; R39) - COUNTIF(Vertices[Clustering Coefficient], "&gt;=" &amp; R40)</f>
        <v>-15</v>
      </c>
      <c r="T39" s="73"/>
      <c r="U39" s="74">
        <f ca="1">COUNTIF(Vertices[Clustering Coefficient], "&gt;= " &amp; T39) - COUNTIF(Vertices[Clustering Coefficient], "&gt;=" &amp; T40)</f>
        <v>0</v>
      </c>
    </row>
    <row r="40" spans="1:21" x14ac:dyDescent="0.25">
      <c r="D40" s="32">
        <f>D28+($D$57-$D$2)/BinDivisor</f>
        <v>3.8363636363636338</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43.963636363636347</v>
      </c>
      <c r="K40" s="38">
        <f>COUNTIF(Vertices[Betweenness Centrality], "&gt;= " &amp; J40) - COUNTIF(Vertices[Betweenness Centrality], "&gt;=" &amp; J41)</f>
        <v>0</v>
      </c>
      <c r="L40" s="37">
        <f>L28+($L$57-$L$2)/BinDivisor</f>
        <v>0.48267585454545414</v>
      </c>
      <c r="M40" s="38">
        <f>COUNTIF(Vertices[Closeness Centrality], "&gt;= " &amp; L40) - COUNTIF(Vertices[Closeness Centrality], "&gt;=" &amp; L41)</f>
        <v>9</v>
      </c>
      <c r="N40" s="37">
        <f>N28+($N$57-$N$2)/BinDivisor</f>
        <v>7.543498181818184E-2</v>
      </c>
      <c r="O40" s="38">
        <f>COUNTIF(Vertices[Eigenvector Centrality], "&gt;= " &amp; N40) - COUNTIF(Vertices[Eigenvector Centrality], "&gt;=" &amp; N41)</f>
        <v>0</v>
      </c>
      <c r="P40" s="37">
        <f>P28+($P$57-$P$2)/BinDivisor</f>
        <v>1.5212781636363646</v>
      </c>
      <c r="Q40" s="38">
        <f>COUNTIF(Vertices[PageRank], "&gt;= " &amp; P40) - COUNTIF(Vertices[PageRank], "&gt;=" &amp; P41)</f>
        <v>1</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3.9454545454545427</v>
      </c>
      <c r="E41" s="3">
        <f>COUNTIF(Vertices[Degree], "&gt;= " &amp; D41) - COUNTIF(Vertices[Degree], "&gt;=" &amp; D42)</f>
        <v>4</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45.654545454545435</v>
      </c>
      <c r="K41" s="40">
        <f>COUNTIF(Vertices[Betweenness Centrality], "&gt;= " &amp; J41) - COUNTIF(Vertices[Betweenness Centrality], "&gt;=" &amp; J42)</f>
        <v>1</v>
      </c>
      <c r="L41" s="39">
        <f t="shared" ref="L41:L56" si="14">L40+($L$57-$L$2)/BinDivisor</f>
        <v>0.50051461818181775</v>
      </c>
      <c r="M41" s="40">
        <f>COUNTIF(Vertices[Closeness Centrality], "&gt;= " &amp; L41) - COUNTIF(Vertices[Closeness Centrality], "&gt;=" &amp; L42)</f>
        <v>0</v>
      </c>
      <c r="N41" s="39">
        <f t="shared" ref="N41:N56" si="15">N40+($N$57-$N$2)/BinDivisor</f>
        <v>7.8336327272727296E-2</v>
      </c>
      <c r="O41" s="40">
        <f>COUNTIF(Vertices[Eigenvector Centrality], "&gt;= " &amp; N41) - COUNTIF(Vertices[Eigenvector Centrality], "&gt;=" &amp; N42)</f>
        <v>0</v>
      </c>
      <c r="P41" s="39">
        <f t="shared" ref="P41:P56" si="16">P40+($P$57-$P$2)/BinDivisor</f>
        <v>1.5614710545454555</v>
      </c>
      <c r="Q41" s="40">
        <f>COUNTIF(Vertices[PageRank], "&gt;= " &amp; P41) - COUNTIF(Vertices[PageRank], "&gt;=" &amp; P42)</f>
        <v>0</v>
      </c>
      <c r="R41" s="39">
        <f t="shared" ref="R41:R56" si="17">R40+($R$57-$R$2)/BinDivisor</f>
        <v>0.49090909090909102</v>
      </c>
      <c r="S41" s="44">
        <f>COUNTIF(Vertices[Clustering Coefficient], "&gt;= " &amp; R41) - COUNTIF(Vertices[Clustering Coefficient], "&gt;=" &amp; R42)</f>
        <v>1</v>
      </c>
      <c r="T41" s="39" t="e">
        <f t="shared" ref="T41:T56" ca="1" si="18">T40+($T$57-$T$2)/BinDivisor</f>
        <v>#REF!</v>
      </c>
      <c r="U41" s="40" t="e">
        <f t="shared" ca="1" si="0"/>
        <v>#REF!</v>
      </c>
    </row>
    <row r="42" spans="1:21" x14ac:dyDescent="0.25">
      <c r="A42" s="33"/>
      <c r="B42" s="33"/>
      <c r="D42" s="32">
        <f t="shared" si="10"/>
        <v>4.054545454545452</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47.345454545454523</v>
      </c>
      <c r="K42" s="38">
        <f>COUNTIF(Vertices[Betweenness Centrality], "&gt;= " &amp; J42) - COUNTIF(Vertices[Betweenness Centrality], "&gt;=" &amp; J43)</f>
        <v>0</v>
      </c>
      <c r="L42" s="37">
        <f t="shared" si="14"/>
        <v>0.51835338181818136</v>
      </c>
      <c r="M42" s="38">
        <f>COUNTIF(Vertices[Closeness Centrality], "&gt;= " &amp; L42) - COUNTIF(Vertices[Closeness Centrality], "&gt;=" &amp; L43)</f>
        <v>0</v>
      </c>
      <c r="N42" s="37">
        <f t="shared" si="15"/>
        <v>8.1237672727272753E-2</v>
      </c>
      <c r="O42" s="38">
        <f>COUNTIF(Vertices[Eigenvector Centrality], "&gt;= " &amp; N42) - COUNTIF(Vertices[Eigenvector Centrality], "&gt;=" &amp; N43)</f>
        <v>0</v>
      </c>
      <c r="P42" s="37">
        <f t="shared" si="16"/>
        <v>1.6016639454545465</v>
      </c>
      <c r="Q42" s="38">
        <f>COUNTIF(Vertices[PageRank], "&gt;= " &amp; P42) - COUNTIF(Vertices[PageRank], "&gt;=" &amp; P43)</f>
        <v>0</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4.1636363636363614</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49.03636363636361</v>
      </c>
      <c r="K43" s="40">
        <f>COUNTIF(Vertices[Betweenness Centrality], "&gt;= " &amp; J43) - COUNTIF(Vertices[Betweenness Centrality], "&gt;=" &amp; J44)</f>
        <v>0</v>
      </c>
      <c r="L43" s="39">
        <f t="shared" si="14"/>
        <v>0.53619214545454497</v>
      </c>
      <c r="M43" s="40">
        <f>COUNTIF(Vertices[Closeness Centrality], "&gt;= " &amp; L43) - COUNTIF(Vertices[Closeness Centrality], "&gt;=" &amp; L44)</f>
        <v>0</v>
      </c>
      <c r="N43" s="39">
        <f t="shared" si="15"/>
        <v>8.4139018181818209E-2</v>
      </c>
      <c r="O43" s="40">
        <f>COUNTIF(Vertices[Eigenvector Centrality], "&gt;= " &amp; N43) - COUNTIF(Vertices[Eigenvector Centrality], "&gt;=" &amp; N44)</f>
        <v>0</v>
      </c>
      <c r="P43" s="39">
        <f t="shared" si="16"/>
        <v>1.6418568363636374</v>
      </c>
      <c r="Q43" s="40">
        <f>COUNTIF(Vertices[PageRank], "&gt;= " &amp; P43) - COUNTIF(Vertices[PageRank], "&gt;=" &amp; P44)</f>
        <v>0</v>
      </c>
      <c r="R43" s="39">
        <f t="shared" si="17"/>
        <v>0.52727272727272734</v>
      </c>
      <c r="S43" s="44">
        <f>COUNTIF(Vertices[Clustering Coefficient], "&gt;= " &amp; R43) - COUNTIF(Vertices[Clustering Coefficient], "&gt;=" &amp; R44)</f>
        <v>1</v>
      </c>
      <c r="T43" s="39" t="e">
        <f t="shared" ca="1" si="18"/>
        <v>#REF!</v>
      </c>
      <c r="U43" s="40" t="e">
        <f t="shared" ca="1" si="0"/>
        <v>#REF!</v>
      </c>
    </row>
    <row r="44" spans="1:21" x14ac:dyDescent="0.25">
      <c r="A44" s="33"/>
      <c r="B44" s="33"/>
      <c r="D44" s="32">
        <f t="shared" si="10"/>
        <v>4.2727272727272707</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50.727272727272698</v>
      </c>
      <c r="K44" s="38">
        <f>COUNTIF(Vertices[Betweenness Centrality], "&gt;= " &amp; J44) - COUNTIF(Vertices[Betweenness Centrality], "&gt;=" &amp; J45)</f>
        <v>0</v>
      </c>
      <c r="L44" s="37">
        <f t="shared" si="14"/>
        <v>0.55403090909090857</v>
      </c>
      <c r="M44" s="38">
        <f>COUNTIF(Vertices[Closeness Centrality], "&gt;= " &amp; L44) - COUNTIF(Vertices[Closeness Centrality], "&gt;=" &amp; L45)</f>
        <v>0</v>
      </c>
      <c r="N44" s="37">
        <f t="shared" si="15"/>
        <v>8.7040363636363666E-2</v>
      </c>
      <c r="O44" s="38">
        <f>COUNTIF(Vertices[Eigenvector Centrality], "&gt;= " &amp; N44) - COUNTIF(Vertices[Eigenvector Centrality], "&gt;=" &amp; N45)</f>
        <v>0</v>
      </c>
      <c r="P44" s="37">
        <f t="shared" si="16"/>
        <v>1.6820497272727284</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4.3818181818181801</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52.418181818181786</v>
      </c>
      <c r="K45" s="40">
        <f>COUNTIF(Vertices[Betweenness Centrality], "&gt;= " &amp; J45) - COUNTIF(Vertices[Betweenness Centrality], "&gt;=" &amp; J46)</f>
        <v>0</v>
      </c>
      <c r="L45" s="39">
        <f t="shared" si="14"/>
        <v>0.57186967272727218</v>
      </c>
      <c r="M45" s="40">
        <f>COUNTIF(Vertices[Closeness Centrality], "&gt;= " &amp; L45) - COUNTIF(Vertices[Closeness Centrality], "&gt;=" &amp; L46)</f>
        <v>0</v>
      </c>
      <c r="N45" s="39">
        <f t="shared" si="15"/>
        <v>8.9941709090909122E-2</v>
      </c>
      <c r="O45" s="40">
        <f>COUNTIF(Vertices[Eigenvector Centrality], "&gt;= " &amp; N45) - COUNTIF(Vertices[Eigenvector Centrality], "&gt;=" &amp; N46)</f>
        <v>0</v>
      </c>
      <c r="P45" s="39">
        <f t="shared" si="16"/>
        <v>1.7222426181818193</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4.4909090909090894</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54.109090909090874</v>
      </c>
      <c r="K46" s="38">
        <f>COUNTIF(Vertices[Betweenness Centrality], "&gt;= " &amp; J46) - COUNTIF(Vertices[Betweenness Centrality], "&gt;=" &amp; J47)</f>
        <v>0</v>
      </c>
      <c r="L46" s="37">
        <f t="shared" si="14"/>
        <v>0.58970843636363579</v>
      </c>
      <c r="M46" s="38">
        <f>COUNTIF(Vertices[Closeness Centrality], "&gt;= " &amp; L46) - COUNTIF(Vertices[Closeness Centrality], "&gt;=" &amp; L47)</f>
        <v>0</v>
      </c>
      <c r="N46" s="37">
        <f t="shared" si="15"/>
        <v>9.2843054545454579E-2</v>
      </c>
      <c r="O46" s="38">
        <f>COUNTIF(Vertices[Eigenvector Centrality], "&gt;= " &amp; N46) - COUNTIF(Vertices[Eigenvector Centrality], "&gt;=" &amp; N47)</f>
        <v>0</v>
      </c>
      <c r="P46" s="37">
        <f t="shared" si="16"/>
        <v>1.7624355090909103</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4.5999999999999988</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55.799999999999962</v>
      </c>
      <c r="K47" s="40">
        <f>COUNTIF(Vertices[Betweenness Centrality], "&gt;= " &amp; J47) - COUNTIF(Vertices[Betweenness Centrality], "&gt;=" &amp; J48)</f>
        <v>0</v>
      </c>
      <c r="L47" s="39">
        <f t="shared" si="14"/>
        <v>0.6075471999999994</v>
      </c>
      <c r="M47" s="40">
        <f>COUNTIF(Vertices[Closeness Centrality], "&gt;= " &amp; L47) - COUNTIF(Vertices[Closeness Centrality], "&gt;=" &amp; L48)</f>
        <v>0</v>
      </c>
      <c r="N47" s="39">
        <f t="shared" si="15"/>
        <v>9.5744400000000035E-2</v>
      </c>
      <c r="O47" s="40">
        <f>COUNTIF(Vertices[Eigenvector Centrality], "&gt;= " &amp; N47) - COUNTIF(Vertices[Eigenvector Centrality], "&gt;=" &amp; N48)</f>
        <v>0</v>
      </c>
      <c r="P47" s="39">
        <f t="shared" si="16"/>
        <v>1.8026284000000012</v>
      </c>
      <c r="Q47" s="40">
        <f>COUNTIF(Vertices[PageRank], "&gt;= " &amp; P47) - COUNTIF(Vertices[PageRank], "&gt;=" &amp; P48)</f>
        <v>0</v>
      </c>
      <c r="R47" s="39">
        <f t="shared" si="17"/>
        <v>0.60000000000000009</v>
      </c>
      <c r="S47" s="44">
        <f>COUNTIF(Vertices[Clustering Coefficient], "&gt;= " &amp; R47) - COUNTIF(Vertices[Clustering Coefficient], "&gt;=" &amp; R48)</f>
        <v>0</v>
      </c>
      <c r="T47" s="39" t="e">
        <f t="shared" ca="1" si="18"/>
        <v>#REF!</v>
      </c>
      <c r="U47" s="40" t="e">
        <f t="shared" ca="1" si="0"/>
        <v>#REF!</v>
      </c>
    </row>
    <row r="48" spans="1:21" x14ac:dyDescent="0.25">
      <c r="D48" s="32">
        <f t="shared" si="10"/>
        <v>4.7090909090909081</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57.490909090909049</v>
      </c>
      <c r="K48" s="38">
        <f>COUNTIF(Vertices[Betweenness Centrality], "&gt;= " &amp; J48) - COUNTIF(Vertices[Betweenness Centrality], "&gt;=" &amp; J49)</f>
        <v>0</v>
      </c>
      <c r="L48" s="37">
        <f t="shared" si="14"/>
        <v>0.62538596363636301</v>
      </c>
      <c r="M48" s="38">
        <f>COUNTIF(Vertices[Closeness Centrality], "&gt;= " &amp; L48) - COUNTIF(Vertices[Closeness Centrality], "&gt;=" &amp; L49)</f>
        <v>0</v>
      </c>
      <c r="N48" s="37">
        <f t="shared" si="15"/>
        <v>9.8645745454545491E-2</v>
      </c>
      <c r="O48" s="38">
        <f>COUNTIF(Vertices[Eigenvector Centrality], "&gt;= " &amp; N48) - COUNTIF(Vertices[Eigenvector Centrality], "&gt;=" &amp; N49)</f>
        <v>0</v>
      </c>
      <c r="P48" s="37">
        <f t="shared" si="16"/>
        <v>1.8428212909090922</v>
      </c>
      <c r="Q48" s="38">
        <f>COUNTIF(Vertices[PageRank], "&gt;= " &amp; P48) - COUNTIF(Vertices[PageRank], "&gt;=" &amp; P49)</f>
        <v>1</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4.8181818181818175</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59.181818181818137</v>
      </c>
      <c r="K49" s="40">
        <f>COUNTIF(Vertices[Betweenness Centrality], "&gt;= " &amp; J49) - COUNTIF(Vertices[Betweenness Centrality], "&gt;=" &amp; J50)</f>
        <v>0</v>
      </c>
      <c r="L49" s="39">
        <f t="shared" si="14"/>
        <v>0.64322472727272662</v>
      </c>
      <c r="M49" s="40">
        <f>COUNTIF(Vertices[Closeness Centrality], "&gt;= " &amp; L49) - COUNTIF(Vertices[Closeness Centrality], "&gt;=" &amp; L50)</f>
        <v>0</v>
      </c>
      <c r="N49" s="39">
        <f t="shared" si="15"/>
        <v>0.10154709090909095</v>
      </c>
      <c r="O49" s="40">
        <f>COUNTIF(Vertices[Eigenvector Centrality], "&gt;= " &amp; N49) - COUNTIF(Vertices[Eigenvector Centrality], "&gt;=" &amp; N50)</f>
        <v>0</v>
      </c>
      <c r="P49" s="39">
        <f t="shared" si="16"/>
        <v>1.8830141818181831</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4.9272727272727268</v>
      </c>
      <c r="E50" s="3">
        <f>COUNTIF(Vertices[Degree], "&gt;= " &amp; D50) - COUNTIF(Vertices[Degree], "&gt;=" &amp; D51)</f>
        <v>2</v>
      </c>
      <c r="F50" s="37">
        <f t="shared" si="11"/>
        <v>0</v>
      </c>
      <c r="G50" s="38">
        <f>COUNTIF(Vertices[In-Degree], "&gt;= " &amp; F50) - COUNTIF(Vertices[In-Degree], "&gt;=" &amp; F51)</f>
        <v>0</v>
      </c>
      <c r="H50" s="37">
        <f t="shared" si="12"/>
        <v>0</v>
      </c>
      <c r="I50" s="38">
        <f>COUNTIF(Vertices[Out-Degree], "&gt;= " &amp; H50) - COUNTIF(Vertices[Out-Degree], "&gt;=" &amp; H51)</f>
        <v>0</v>
      </c>
      <c r="J50" s="37">
        <f t="shared" si="13"/>
        <v>60.872727272727225</v>
      </c>
      <c r="K50" s="38">
        <f>COUNTIF(Vertices[Betweenness Centrality], "&gt;= " &amp; J50) - COUNTIF(Vertices[Betweenness Centrality], "&gt;=" &amp; J51)</f>
        <v>0</v>
      </c>
      <c r="L50" s="37">
        <f t="shared" si="14"/>
        <v>0.66106349090909022</v>
      </c>
      <c r="M50" s="38">
        <f>COUNTIF(Vertices[Closeness Centrality], "&gt;= " &amp; L50) - COUNTIF(Vertices[Closeness Centrality], "&gt;=" &amp; L51)</f>
        <v>0</v>
      </c>
      <c r="N50" s="37">
        <f t="shared" si="15"/>
        <v>0.1044484363636364</v>
      </c>
      <c r="O50" s="38">
        <f>COUNTIF(Vertices[Eigenvector Centrality], "&gt;= " &amp; N50) - COUNTIF(Vertices[Eigenvector Centrality], "&gt;=" &amp; N51)</f>
        <v>0</v>
      </c>
      <c r="P50" s="37">
        <f t="shared" si="16"/>
        <v>1.9232070727272741</v>
      </c>
      <c r="Q50" s="38">
        <f>COUNTIF(Vertices[PageRank], "&gt;= " &amp; P50) - COUNTIF(Vertices[PageRank], "&gt;=" &amp; P51)</f>
        <v>0</v>
      </c>
      <c r="R50" s="37">
        <f t="shared" si="17"/>
        <v>0.65454545454545465</v>
      </c>
      <c r="S50" s="43">
        <f>COUNTIF(Vertices[Clustering Coefficient], "&gt;= " &amp; R50) - COUNTIF(Vertices[Clustering Coefficient], "&gt;=" &amp; R51)</f>
        <v>0</v>
      </c>
      <c r="T50" s="37" t="e">
        <f t="shared" ca="1" si="18"/>
        <v>#REF!</v>
      </c>
      <c r="U50" s="38" t="e">
        <f t="shared" ca="1" si="0"/>
        <v>#REF!</v>
      </c>
    </row>
    <row r="51" spans="1:21" x14ac:dyDescent="0.25">
      <c r="D51" s="32">
        <f t="shared" si="10"/>
        <v>5.0363636363636362</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62.563636363636313</v>
      </c>
      <c r="K51" s="40">
        <f>COUNTIF(Vertices[Betweenness Centrality], "&gt;= " &amp; J51) - COUNTIF(Vertices[Betweenness Centrality], "&gt;=" &amp; J52)</f>
        <v>0</v>
      </c>
      <c r="L51" s="39">
        <f t="shared" si="14"/>
        <v>0.67890225454545383</v>
      </c>
      <c r="M51" s="40">
        <f>COUNTIF(Vertices[Closeness Centrality], "&gt;= " &amp; L51) - COUNTIF(Vertices[Closeness Centrality], "&gt;=" &amp; L52)</f>
        <v>0</v>
      </c>
      <c r="N51" s="39">
        <f t="shared" si="15"/>
        <v>0.10734978181818186</v>
      </c>
      <c r="O51" s="40">
        <f>COUNTIF(Vertices[Eigenvector Centrality], "&gt;= " &amp; N51) - COUNTIF(Vertices[Eigenvector Centrality], "&gt;=" &amp; N52)</f>
        <v>1</v>
      </c>
      <c r="P51" s="39">
        <f t="shared" si="16"/>
        <v>1.963399963636365</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5.1454545454545455</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64.254545454545408</v>
      </c>
      <c r="K52" s="38">
        <f>COUNTIF(Vertices[Betweenness Centrality], "&gt;= " &amp; J52) - COUNTIF(Vertices[Betweenness Centrality], "&gt;=" &amp; J53)</f>
        <v>0</v>
      </c>
      <c r="L52" s="37">
        <f t="shared" si="14"/>
        <v>0.69674101818181744</v>
      </c>
      <c r="M52" s="38">
        <f>COUNTIF(Vertices[Closeness Centrality], "&gt;= " &amp; L52) - COUNTIF(Vertices[Closeness Centrality], "&gt;=" &amp; L53)</f>
        <v>0</v>
      </c>
      <c r="N52" s="37">
        <f t="shared" si="15"/>
        <v>0.11025112727272732</v>
      </c>
      <c r="O52" s="38">
        <f>COUNTIF(Vertices[Eigenvector Centrality], "&gt;= " &amp; N52) - COUNTIF(Vertices[Eigenvector Centrality], "&gt;=" &amp; N53)</f>
        <v>0</v>
      </c>
      <c r="P52" s="37">
        <f t="shared" si="16"/>
        <v>2.003592854545456</v>
      </c>
      <c r="Q52" s="38">
        <f>COUNTIF(Vertices[PageRank], "&gt;= " &amp; P52) - COUNTIF(Vertices[PageRank], "&gt;=" &amp; P53)</f>
        <v>0</v>
      </c>
      <c r="R52" s="37">
        <f t="shared" si="17"/>
        <v>0.69090909090909103</v>
      </c>
      <c r="S52" s="43">
        <f>COUNTIF(Vertices[Clustering Coefficient], "&gt;= " &amp; R52) - COUNTIF(Vertices[Clustering Coefficient], "&gt;=" &amp; R53)</f>
        <v>0</v>
      </c>
      <c r="T52" s="37" t="e">
        <f t="shared" ca="1" si="18"/>
        <v>#REF!</v>
      </c>
      <c r="U52" s="38" t="e">
        <f t="shared" ca="1" si="0"/>
        <v>#REF!</v>
      </c>
    </row>
    <row r="53" spans="1:21" x14ac:dyDescent="0.25">
      <c r="D53" s="32">
        <f t="shared" si="10"/>
        <v>5.2545454545454549</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65.945454545454496</v>
      </c>
      <c r="K53" s="40">
        <f>COUNTIF(Vertices[Betweenness Centrality], "&gt;= " &amp; J53) - COUNTIF(Vertices[Betweenness Centrality], "&gt;=" &amp; J54)</f>
        <v>0</v>
      </c>
      <c r="L53" s="39">
        <f t="shared" si="14"/>
        <v>0.71457978181818105</v>
      </c>
      <c r="M53" s="40">
        <f>COUNTIF(Vertices[Closeness Centrality], "&gt;= " &amp; L53) - COUNTIF(Vertices[Closeness Centrality], "&gt;=" &amp; L54)</f>
        <v>0</v>
      </c>
      <c r="N53" s="39">
        <f t="shared" si="15"/>
        <v>0.11315247272727277</v>
      </c>
      <c r="O53" s="40">
        <f>COUNTIF(Vertices[Eigenvector Centrality], "&gt;= " &amp; N53) - COUNTIF(Vertices[Eigenvector Centrality], "&gt;=" &amp; N54)</f>
        <v>0</v>
      </c>
      <c r="P53" s="39">
        <f t="shared" si="16"/>
        <v>2.0437857454545467</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5.3636363636363642</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67.636363636363583</v>
      </c>
      <c r="K54" s="38">
        <f>COUNTIF(Vertices[Betweenness Centrality], "&gt;= " &amp; J54) - COUNTIF(Vertices[Betweenness Centrality], "&gt;=" &amp; J55)</f>
        <v>0</v>
      </c>
      <c r="L54" s="37">
        <f t="shared" si="14"/>
        <v>0.73241854545454466</v>
      </c>
      <c r="M54" s="38">
        <f>COUNTIF(Vertices[Closeness Centrality], "&gt;= " &amp; L54) - COUNTIF(Vertices[Closeness Centrality], "&gt;=" &amp; L55)</f>
        <v>0</v>
      </c>
      <c r="N54" s="37">
        <f t="shared" si="15"/>
        <v>0.11605381818181823</v>
      </c>
      <c r="O54" s="38">
        <f>COUNTIF(Vertices[Eigenvector Centrality], "&gt;= " &amp; N54) - COUNTIF(Vertices[Eigenvector Centrality], "&gt;=" &amp; N55)</f>
        <v>0</v>
      </c>
      <c r="P54" s="37">
        <f t="shared" si="16"/>
        <v>2.0839786363636374</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5.4727272727272736</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69.327272727272671</v>
      </c>
      <c r="K55" s="40">
        <f>COUNTIF(Vertices[Betweenness Centrality], "&gt;= " &amp; J55) - COUNTIF(Vertices[Betweenness Centrality], "&gt;=" &amp; J56)</f>
        <v>0</v>
      </c>
      <c r="L55" s="39">
        <f t="shared" si="14"/>
        <v>0.75025730909090826</v>
      </c>
      <c r="M55" s="40">
        <f>COUNTIF(Vertices[Closeness Centrality], "&gt;= " &amp; L55) - COUNTIF(Vertices[Closeness Centrality], "&gt;=" &amp; L56)</f>
        <v>0</v>
      </c>
      <c r="N55" s="39">
        <f t="shared" si="15"/>
        <v>0.11895516363636369</v>
      </c>
      <c r="O55" s="40">
        <f>COUNTIF(Vertices[Eigenvector Centrality], "&gt;= " &amp; N55) - COUNTIF(Vertices[Eigenvector Centrality], "&gt;=" &amp; N56)</f>
        <v>0</v>
      </c>
      <c r="P55" s="39">
        <f t="shared" si="16"/>
        <v>2.1241715272727282</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7</v>
      </c>
      <c r="D56" s="32">
        <f t="shared" si="10"/>
        <v>5.5818181818181829</v>
      </c>
      <c r="E56" s="3">
        <f>COUNTIF(Vertices[Degree], "&gt;= " &amp; D56) - COUNTIF(Vertices[Degree], "&gt;=" &amp; D57)</f>
        <v>1</v>
      </c>
      <c r="F56" s="37">
        <f t="shared" si="11"/>
        <v>0</v>
      </c>
      <c r="G56" s="38">
        <f>COUNTIF(Vertices[In-Degree], "&gt;= " &amp; F56) - COUNTIF(Vertices[In-Degree], "&gt;=" &amp; F57)</f>
        <v>0</v>
      </c>
      <c r="H56" s="37">
        <f t="shared" si="12"/>
        <v>0</v>
      </c>
      <c r="I56" s="38">
        <f>COUNTIF(Vertices[Out-Degree], "&gt;= " &amp; H56) - COUNTIF(Vertices[Out-Degree], "&gt;=" &amp; H57)</f>
        <v>0</v>
      </c>
      <c r="J56" s="37">
        <f t="shared" si="13"/>
        <v>71.018181818181759</v>
      </c>
      <c r="K56" s="38">
        <f>COUNTIF(Vertices[Betweenness Centrality], "&gt;= " &amp; J56) - COUNTIF(Vertices[Betweenness Centrality], "&gt;=" &amp; J57)</f>
        <v>0</v>
      </c>
      <c r="L56" s="37">
        <f t="shared" si="14"/>
        <v>0.76809607272727187</v>
      </c>
      <c r="M56" s="38">
        <f>COUNTIF(Vertices[Closeness Centrality], "&gt;= " &amp; L56) - COUNTIF(Vertices[Closeness Centrality], "&gt;=" &amp; L57)</f>
        <v>0</v>
      </c>
      <c r="N56" s="37">
        <f t="shared" si="15"/>
        <v>0.12185650909090914</v>
      </c>
      <c r="O56" s="38">
        <f>COUNTIF(Vertices[Eigenvector Centrality], "&gt;= " &amp; N56) - COUNTIF(Vertices[Eigenvector Centrality], "&gt;=" &amp; N57)</f>
        <v>4</v>
      </c>
      <c r="P56" s="37">
        <f t="shared" si="16"/>
        <v>2.1643644181818189</v>
      </c>
      <c r="Q56" s="38">
        <f>COUNTIF(Vertices[PageRank], "&gt;= " &amp; P56) - COUNTIF(Vertices[PageRank], "&gt;=" &amp; P57)</f>
        <v>0</v>
      </c>
      <c r="R56" s="37">
        <f t="shared" si="17"/>
        <v>0.76363636363636378</v>
      </c>
      <c r="S56" s="43">
        <f>COUNTIF(Vertices[Clustering Coefficient], "&gt;= " &amp; R56) - COUNTIF(Vertices[Clustering Coefficient], "&gt;=" &amp; R57)</f>
        <v>2</v>
      </c>
      <c r="T56" s="37" t="e">
        <f t="shared" ca="1" si="18"/>
        <v>#REF!</v>
      </c>
      <c r="U56" s="38" t="e">
        <f t="shared" ca="1" si="0"/>
        <v>#REF!</v>
      </c>
    </row>
    <row r="57" spans="1:21" x14ac:dyDescent="0.25">
      <c r="A57" s="33" t="s">
        <v>84</v>
      </c>
      <c r="B57" s="47">
        <f>IFERROR(AVERAGE(Vertices[Degree]),NoMetricMessage)</f>
        <v>1.7586206896551724</v>
      </c>
      <c r="D57" s="32">
        <f>MAX(Vertices[Degree])</f>
        <v>7</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93</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28</v>
      </c>
      <c r="N57" s="41">
        <f>MAX(Vertices[Eigenvector Centrality])</f>
        <v>0.15957399999999999</v>
      </c>
      <c r="O57" s="42">
        <f>COUNTIF(Vertices[Eigenvector Centrality], "&gt;= " &amp; N57) - COUNTIF(Vertices[Eigenvector Centrality], "&gt;=" &amp; N58)</f>
        <v>1</v>
      </c>
      <c r="P57" s="41">
        <f>MAX(Vertices[PageRank])</f>
        <v>2.6868720000000001</v>
      </c>
      <c r="Q57" s="42">
        <f>COUNTIF(Vertices[PageRank], "&gt;= " &amp; P57) - COUNTIF(Vertices[PageRank], "&gt;=" &amp; P58)</f>
        <v>1</v>
      </c>
      <c r="R57" s="41">
        <f>MAX(Vertices[Clustering Coefficient])</f>
        <v>1</v>
      </c>
      <c r="S57" s="45">
        <f>COUNTIF(Vertices[Clustering Coefficient], "&gt;= " &amp; R57) - COUNTIF(Vertices[Clustering Coefficient], "&gt;=" &amp; R58)</f>
        <v>11</v>
      </c>
      <c r="T57" s="41" t="e">
        <f ca="1">MAX(INDIRECT(DynamicFilterSourceColumnRange))</f>
        <v>#REF!</v>
      </c>
      <c r="U57" s="42" t="e">
        <f t="shared" ca="1" si="0"/>
        <v>#REF!</v>
      </c>
    </row>
    <row r="58" spans="1:21" x14ac:dyDescent="0.25">
      <c r="A58" s="33" t="s">
        <v>85</v>
      </c>
      <c r="B58" s="47">
        <f>IFERROR(MEDIAN(Vertices[Degree]),NoMetricMessage)</f>
        <v>1</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93</v>
      </c>
    </row>
    <row r="99" spans="1:2" x14ac:dyDescent="0.25">
      <c r="A99" s="33" t="s">
        <v>103</v>
      </c>
      <c r="B99" s="47">
        <f>IFERROR(AVERAGE(Vertices[Betweenness Centrality]),NoMetricMessage)</f>
        <v>3.6551724310344822</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1.8867999999999999E-2</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0.58219439655172411</v>
      </c>
    </row>
    <row r="114" spans="1:2" x14ac:dyDescent="0.25">
      <c r="A114" s="33" t="s">
        <v>110</v>
      </c>
      <c r="B114" s="47">
        <f>IFERROR(MEDIAN(Vertices[Closeness Centrality]),NoMetricMessage)</f>
        <v>0.5</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0.15957399999999999</v>
      </c>
    </row>
    <row r="127" spans="1:2" x14ac:dyDescent="0.25">
      <c r="A127" s="33" t="s">
        <v>115</v>
      </c>
      <c r="B127" s="47">
        <f>IFERROR(AVERAGE(Vertices[Eigenvector Centrality]),NoMetricMessage)</f>
        <v>1.7241362068965517E-2</v>
      </c>
    </row>
    <row r="128" spans="1:2" x14ac:dyDescent="0.25">
      <c r="A128" s="33" t="s">
        <v>116</v>
      </c>
      <c r="B128" s="47">
        <f>IFERROR(MEDIAN(Vertices[Eigenvector Centrality]),NoMetricMessage)</f>
        <v>0</v>
      </c>
    </row>
    <row r="139" spans="1:2" x14ac:dyDescent="0.25">
      <c r="A139" s="33" t="s">
        <v>141</v>
      </c>
      <c r="B139" s="47">
        <f>IF(COUNT(Vertices[PageRank])&gt;0, P2, NoMetricMessage)</f>
        <v>0.47626299999999999</v>
      </c>
    </row>
    <row r="140" spans="1:2" x14ac:dyDescent="0.25">
      <c r="A140" s="33" t="s">
        <v>142</v>
      </c>
      <c r="B140" s="47">
        <f>IF(COUNT(Vertices[PageRank])&gt;0, P57, NoMetricMessage)</f>
        <v>2.6868720000000001</v>
      </c>
    </row>
    <row r="141" spans="1:2" x14ac:dyDescent="0.25">
      <c r="A141" s="33" t="s">
        <v>143</v>
      </c>
      <c r="B141" s="47">
        <f>IFERROR(AVERAGE(Vertices[PageRank]),NoMetricMessage)</f>
        <v>0.99999018965517128</v>
      </c>
    </row>
    <row r="142" spans="1:2" x14ac:dyDescent="0.25">
      <c r="A142" s="33" t="s">
        <v>144</v>
      </c>
      <c r="B142" s="47">
        <f>IFERROR(MEDIAN(Vertices[PageRank]),NoMetricMessage)</f>
        <v>0.99999000000000005</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0.2350574712643678</v>
      </c>
    </row>
    <row r="156" spans="1:2" x14ac:dyDescent="0.25">
      <c r="A156" s="33" t="s">
        <v>122</v>
      </c>
      <c r="B156" s="47">
        <f>IFERROR(MEDIAN(Vertices[Clustering Coefficient]),NoMetricMessage)</f>
        <v>0</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279</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234</v>
      </c>
      <c r="K7" t="s">
        <v>284</v>
      </c>
    </row>
    <row r="8" spans="1:18" x14ac:dyDescent="0.25">
      <c r="A8"/>
      <c r="B8">
        <v>2</v>
      </c>
      <c r="C8">
        <v>2</v>
      </c>
      <c r="D8" t="s">
        <v>62</v>
      </c>
      <c r="E8" t="s">
        <v>62</v>
      </c>
      <c r="H8" t="s">
        <v>74</v>
      </c>
      <c r="J8" t="s">
        <v>235</v>
      </c>
      <c r="K8" t="s">
        <v>278</v>
      </c>
    </row>
    <row r="9" spans="1:18" ht="409.5" x14ac:dyDescent="0.25">
      <c r="A9"/>
      <c r="B9">
        <v>3</v>
      </c>
      <c r="C9">
        <v>4</v>
      </c>
      <c r="D9" t="s">
        <v>63</v>
      </c>
      <c r="E9" t="s">
        <v>63</v>
      </c>
      <c r="H9" t="s">
        <v>75</v>
      </c>
      <c r="J9" t="s">
        <v>236</v>
      </c>
      <c r="K9" s="13" t="s">
        <v>280</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281</v>
      </c>
      <c r="B2" s="121" t="s">
        <v>282</v>
      </c>
      <c r="C2" s="122" t="s">
        <v>283</v>
      </c>
    </row>
    <row r="3" spans="1:3" x14ac:dyDescent="0.25">
      <c r="A3" s="120" t="s">
        <v>242</v>
      </c>
      <c r="B3" s="120" t="s">
        <v>242</v>
      </c>
      <c r="C3" s="34">
        <v>15</v>
      </c>
    </row>
    <row r="4" spans="1:3" x14ac:dyDescent="0.25">
      <c r="A4" s="120" t="s">
        <v>242</v>
      </c>
      <c r="B4" s="120" t="s">
        <v>243</v>
      </c>
      <c r="C4" s="34">
        <v>5</v>
      </c>
    </row>
    <row r="5" spans="1:3" x14ac:dyDescent="0.25">
      <c r="A5" s="120" t="s">
        <v>243</v>
      </c>
      <c r="B5" s="120" t="s">
        <v>243</v>
      </c>
      <c r="C5" s="34">
        <v>5</v>
      </c>
    </row>
    <row r="6" spans="1:3" x14ac:dyDescent="0.25">
      <c r="A6" s="120" t="s">
        <v>244</v>
      </c>
      <c r="B6" s="120" t="s">
        <v>244</v>
      </c>
      <c r="C6" s="34">
        <v>3</v>
      </c>
    </row>
    <row r="7" spans="1:3" x14ac:dyDescent="0.25">
      <c r="A7" s="120" t="s">
        <v>245</v>
      </c>
      <c r="B7" s="120" t="s">
        <v>245</v>
      </c>
      <c r="C7" s="34">
        <v>3</v>
      </c>
    </row>
    <row r="8" spans="1:3" x14ac:dyDescent="0.25">
      <c r="A8" s="120" t="s">
        <v>246</v>
      </c>
      <c r="B8" s="120" t="s">
        <v>246</v>
      </c>
      <c r="C8" s="34">
        <v>3</v>
      </c>
    </row>
    <row r="9" spans="1:3" x14ac:dyDescent="0.25">
      <c r="A9" s="120" t="s">
        <v>247</v>
      </c>
      <c r="B9" s="120" t="s">
        <v>247</v>
      </c>
      <c r="C9" s="34">
        <v>3</v>
      </c>
    </row>
    <row r="10" spans="1:3" x14ac:dyDescent="0.25">
      <c r="A10" s="120" t="s">
        <v>248</v>
      </c>
      <c r="B10" s="120" t="s">
        <v>248</v>
      </c>
      <c r="C10" s="34">
        <v>1</v>
      </c>
    </row>
    <row r="11" spans="1:3" x14ac:dyDescent="0.25">
      <c r="A11" s="120" t="s">
        <v>249</v>
      </c>
      <c r="B11" s="120" t="s">
        <v>249</v>
      </c>
      <c r="C11" s="34">
        <v>1</v>
      </c>
    </row>
    <row r="12" spans="1:3" x14ac:dyDescent="0.25">
      <c r="A12" s="120" t="s">
        <v>250</v>
      </c>
      <c r="B12" s="120" t="s">
        <v>250</v>
      </c>
      <c r="C12" s="34">
        <v>1</v>
      </c>
    </row>
    <row r="13" spans="1:3" x14ac:dyDescent="0.25">
      <c r="A13" s="120" t="s">
        <v>251</v>
      </c>
      <c r="B13" s="120" t="s">
        <v>251</v>
      </c>
      <c r="C13" s="34">
        <v>1</v>
      </c>
    </row>
    <row r="14" spans="1:3" x14ac:dyDescent="0.25">
      <c r="A14" s="120" t="s">
        <v>253</v>
      </c>
      <c r="B14" s="120" t="s">
        <v>253</v>
      </c>
      <c r="C14" s="34">
        <v>1</v>
      </c>
    </row>
    <row r="15" spans="1:3" x14ac:dyDescent="0.25">
      <c r="A15" s="120" t="s">
        <v>254</v>
      </c>
      <c r="B15" s="120" t="s">
        <v>254</v>
      </c>
      <c r="C15" s="34">
        <v>1</v>
      </c>
    </row>
    <row r="16" spans="1:3" x14ac:dyDescent="0.25">
      <c r="A16" s="120" t="s">
        <v>255</v>
      </c>
      <c r="B16" s="120" t="s">
        <v>255</v>
      </c>
      <c r="C16" s="34">
        <v>1</v>
      </c>
    </row>
    <row r="17" spans="1:3" x14ac:dyDescent="0.25">
      <c r="A17" s="120" t="s">
        <v>256</v>
      </c>
      <c r="B17" s="120" t="s">
        <v>256</v>
      </c>
      <c r="C17" s="34">
        <v>1</v>
      </c>
    </row>
    <row r="18" spans="1:3" x14ac:dyDescent="0.25">
      <c r="A18" s="120" t="s">
        <v>257</v>
      </c>
      <c r="B18" s="120" t="s">
        <v>257</v>
      </c>
      <c r="C18" s="34">
        <v>1</v>
      </c>
    </row>
    <row r="19" spans="1:3" x14ac:dyDescent="0.25">
      <c r="A19" s="120" t="s">
        <v>258</v>
      </c>
      <c r="B19" s="120" t="s">
        <v>258</v>
      </c>
      <c r="C19" s="34">
        <v>1</v>
      </c>
    </row>
    <row r="20" spans="1:3" x14ac:dyDescent="0.25">
      <c r="A20" s="120" t="s">
        <v>259</v>
      </c>
      <c r="B20" s="120" t="s">
        <v>259</v>
      </c>
      <c r="C20" s="34">
        <v>1</v>
      </c>
    </row>
    <row r="21" spans="1:3" x14ac:dyDescent="0.25">
      <c r="A21" s="120" t="s">
        <v>260</v>
      </c>
      <c r="B21" s="120" t="s">
        <v>260</v>
      </c>
      <c r="C21" s="34">
        <v>1</v>
      </c>
    </row>
    <row r="22" spans="1:3" x14ac:dyDescent="0.25">
      <c r="A22" s="120" t="s">
        <v>261</v>
      </c>
      <c r="B22" s="120" t="s">
        <v>261</v>
      </c>
      <c r="C22" s="34">
        <v>1</v>
      </c>
    </row>
    <row r="23" spans="1:3" x14ac:dyDescent="0.25">
      <c r="A23" s="120" t="s">
        <v>262</v>
      </c>
      <c r="B23" s="120" t="s">
        <v>262</v>
      </c>
      <c r="C23"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2019-06-24T07:39:35Z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